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'Hoja1'!$B$18:$K$96</definedName>
  </definedNames>
  <calcPr fullCalcOnLoad="1"/>
</workbook>
</file>

<file path=xl/sharedStrings.xml><?xml version="1.0" encoding="utf-8"?>
<sst xmlns="http://schemas.openxmlformats.org/spreadsheetml/2006/main" count="511" uniqueCount="125">
  <si>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</si>
  <si>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</si>
  <si>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</si>
  <si>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</si>
  <si>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</si>
  <si>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</si>
  <si>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</si>
  <si>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</si>
  <si>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</si>
  <si>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</si>
  <si>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</si>
  <si>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</si>
  <si>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</si>
  <si>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</si>
  <si>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</si>
  <si>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</si>
  <si>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</si>
  <si>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</si>
  <si>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</si>
  <si>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</si>
  <si>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</si>
  <si>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</si>
  <si>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</si>
  <si>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</si>
  <si>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</si>
  <si>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</si>
  <si>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</si>
  <si>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</si>
  <si>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</si>
  <si>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Prestar servicios profesionales en la definición de perfiles, tipificación y construcción de propuestas de proyectos relacionados con la adaptación al cambio climático, bajo el diseño de instrumentos de información, planificación, gestión ambiental y de riesgo</t>
  </si>
  <si>
    <t xml:space="preserve">Aunar esfuerzos técnicos, administrativos y finacieros para la implementación del modelo de PSA o de incentivos a la conservación en la Región Central. </t>
  </si>
  <si>
    <t>Diseñar e implementar en la Región Central una estrategia de cambio cultural orientada al cuidado del agua y asociada a la adaptación y mitigación del cambio climático</t>
  </si>
  <si>
    <t>Prestar servicios profesionales para la construcción de la línea base y estado del arte de los instrumentos de planificación y de ordemaniento y manejo del recurso hídrico de la Región</t>
  </si>
  <si>
    <t>Formular, gestionar e implementar un proyecto regional de guardapáramos en el marco del programa Bosques de Paz del MADS</t>
  </si>
  <si>
    <t>Prestar servicios profesionales para la coordinación y seguimiento a las estrategias que se deben implementar en el proceso de abordaje e inserción comunitaria en las áreas de páramo de la Región Central</t>
  </si>
  <si>
    <t xml:space="preserve">Prestar servicios técnicos de apoyo a la gestión para el abordaje e inserción comunitaria en las áreas de páramo de la Región Central que le sean definidas </t>
  </si>
  <si>
    <t>Prestar servicios profesionales para la identificación y estructuración de proyectos ambientales en la Región</t>
  </si>
  <si>
    <t>Aunar esfuerzos técnicos, administrativos y finacieros para la implementación del proyecto de compras institucionales de la Región Central</t>
  </si>
  <si>
    <t>Prestar servicios profesionales para llevar a cabo la coordinación y seguimiento a los procesos que se desarrollen en el marco de los planes, programas y proyectos ejecutados en el marco de la Política de Seguridad Alimentaria</t>
  </si>
  <si>
    <t>Prestar servicios profesionales para la estructuración y puesta en marcha de una estrategia para la implementación del proyecto de compras institucionales</t>
  </si>
  <si>
    <t>Implementar en cinco municipios de la Región Central el proyecto Cambio Verde</t>
  </si>
  <si>
    <t>Prestar servicios profesionales para la estructuración de un proyecto de agricultura urbana y periurbana para la Región Central</t>
  </si>
  <si>
    <t>Prestar servicios profesionales para la estructuración de un modelo de gestión y seguimiento a las alternativas orientadas a la reconversión productiva de los proyectos que desarrolle la entidad</t>
  </si>
  <si>
    <t>Prestar servicios profesionales para definir los lineamientos y estrategias de reconversión productiva que contribuyan en el mejoramiento de la calidad e inocuidad de los productos agrícolas</t>
  </si>
  <si>
    <t>Aunar esfuerzos técnicos, administrativos y financieros para propiciar iniciativas de facilitación logística urbano - regional para mejorar el desempeño competitivo de Bogotá y Cundinamarca a través de la articulación entre el sector público, privado y la academia</t>
  </si>
  <si>
    <t>Contratar la ejecución de acciones de mejoramiento logístico en las cadenas de abastecimiento de la Región Central</t>
  </si>
  <si>
    <t>Prestar servicios profesionales en el proceso de estructuración financiera y operativa de proyectos de conectividad multimodal regional del Plan Maestro de Transporte Intermodal de la Región Central</t>
  </si>
  <si>
    <t xml:space="preserve">Contratar la realización de la estructuración financiera y operativa de proyectos del Plan Maestro de Transporte Intermodal </t>
  </si>
  <si>
    <t>Prestar servicios profesionales para el acompañamiento en el desarrollo de los temas propios del sector turístico en la Región Central</t>
  </si>
  <si>
    <t>Prestar servicios profesionales para acompañar el diseño de la estrategia de especialización inteligente y en genral los temas asociados a la competitividad en la Región Central</t>
  </si>
  <si>
    <t>Aunar esfuerzos técnicos, administrativos y financieros para la implementacion de un proyecto de la agenda de especializacion inteligente</t>
  </si>
  <si>
    <t>Desarrollar acciones para la promoción del turismo en la Región Central a traves de medios digitales</t>
  </si>
  <si>
    <t>Desarrollar acciones para la promoción del turismo de naturaleza en la Región Central a traves de expediciones</t>
  </si>
  <si>
    <t>Diseño de producto turistico asociado a turismo de naturaleza</t>
  </si>
  <si>
    <t>Prestar servicios profesionales para la gestión, acompañamiento y seguimiento al desarrollo de los temas de articulación de la planeación y el ordenamiento territorial de la Región Central</t>
  </si>
  <si>
    <t>Prestar servicios profesionales para el apoyo de los procesos de planificación y ordenamiento territorial</t>
  </si>
  <si>
    <t>Prestar servicios profesionales para la actualización y mantenimiento del SIG regional que garantice la elaboración de productos cartográficos</t>
  </si>
  <si>
    <t xml:space="preserve">Prestar servicios profesionales para desarrollar estrategias que promuevan la mejora de las prácticas de gobierno abierto a través de ejercicios de planificación, ejecución y seguimiento a la gestión pública de los socios </t>
  </si>
  <si>
    <t>Aunar esfuerzos técnicos administrativos y financieros para formular, socializar y validar los lineamientos regionales de ordenamiento territorial para la Región Central de Colombia, considerando las visiones políticas y estrategias de desarrollo y ordenamiento territorial de las entidades territoriales socias y las autoridades competentes del nivel territorial nacional y regional</t>
  </si>
  <si>
    <t>Prestación de servicios para adelantar la gestion institucional en la región, para la preparación de la implementación de catastro multipropósito a nivel territorial</t>
  </si>
  <si>
    <t xml:space="preserve">Prestar servicios profesionales para elaborar e implementar el modelo de ejecución y programación técnica, operativa y financiera de los proyectos  de acciones de conservación y restauración de páramos y de ingresos a pequeños productores de la Región Central </t>
  </si>
  <si>
    <t>Prestar servicios profesionales de apoyo a la gestión jurídica en el marco  precontractual y contractual tendientes a contratar la ejecución de los proyectos aprobados por el Sistema General de Regalías.</t>
  </si>
  <si>
    <t>Prestar servicios profesionales de apoyo a la gestión técnica en la elaboración de estudios previos y de mercado necesarios para contratar la ejecución de los proyectos aprobados por el Sistema General de Regalías y apoyar el seguimiento técnico  según lo dispuesto por el sistema GESPROY</t>
  </si>
  <si>
    <t>Prestar servicios profesionales de apoyo para el seguimiento técnico, admninistrativo y financiero a la ejecución de los proyectos  a cargo de la Región Central</t>
  </si>
  <si>
    <t xml:space="preserve">Prestar servicios profesionales para apoyar la verificación y caracterización de beneficiarios (familias) del proyecto de ingresos a pequeños productores de la Región Central </t>
  </si>
  <si>
    <t xml:space="preserve">Prestar servicios profesionales para apoyar la ejecución,  estructuración, gestión y aprobación de proyectos de inversión en ciencia, tecnología e innovación conforme a las fuentes de financiación vigentes </t>
  </si>
  <si>
    <t>Prestar servicios profesionales para  la gestión y estructuración técnica de iniciativas de inversión del  Banco de Programas y Proyectos de la Región Central</t>
  </si>
  <si>
    <t>Prestar servicios profesionales para  la formulación de proyectos de inversión derivados de los ejes estrategicos de la Región Central</t>
  </si>
  <si>
    <t xml:space="preserve">Prestar servicos profesionales para el apoyo en la gestión documental, elaboración y cargue de información de proyectos en la Metodología General Ajustada (MGA) conforme con la normatividad vigente del Departamento Nacional de Planeación </t>
  </si>
  <si>
    <t>Prestar servicios profesionales de preauditoria, auditoria externa y certificación de la RAPE Región Central en el Sistema de Gestión de Calidad bajo las normas NTC-GP 1000 - ISO 9001 vigentes</t>
  </si>
  <si>
    <t>Prestar servicios profesionales para el desarrollo gráfico, estadistico y de cargue de información necesario para el seguimiento y control del Micrositio de Sistema Integrado de Gestión de la plataforma institucional de SharePoint</t>
  </si>
  <si>
    <t>Prestar servicios profesionales para realizar el seguimiento a los instrumentos de planeación definidos al interior de la entidad, en el marco del Sistema Integrado de Gestión</t>
  </si>
  <si>
    <t>Prestar servicios técnicos para apoyar los canales de atención a los ususarios de la entidad</t>
  </si>
  <si>
    <t>Prestación de servicios para lo operación logística en la organización y ejecución de actividades requeridas por la entidad, en el marco de sus funciones misionales y administrativas</t>
  </si>
  <si>
    <t xml:space="preserve">Adquisición e implementación una solución tecnológica y administrativa que soporte los procesos de la entidad en materia de gestión documental, planeación y proyectos </t>
  </si>
  <si>
    <t>Contratar el alquiler e instalación de equipos de cómputo que incluya mantenimiento preventivo, correctivo y soporte técnico, de conformidad con las especificaciones técnicas establecidas por la entidad</t>
  </si>
  <si>
    <t>Renovación de suscripción del software de georreferenciación con el que cuenta la entidad</t>
  </si>
  <si>
    <t>Adquisición de licenciamiento de project 2016 para soportar los procesos de la entidad</t>
  </si>
  <si>
    <t>Adquisición de storage para el almacenamiento y seguridad de la información que produce la Región Central - RAPE</t>
  </si>
  <si>
    <t>Prestar servicios profesionales para la gestión en comunicaciones, en materia de interacción con representantes de los medios de comunicación y apoyo mediático en eventos organizados por la Región Central.</t>
  </si>
  <si>
    <t>Prestar servicios profesionales para el diseño y desarrollo de sitios web responsive con administrados de contenidos y bases de datos</t>
  </si>
  <si>
    <t>Prestar servicios profesionales para la elaboración y puesta en marcha de una estrategia de marketing digital a la Región Central, que abarque plataformas virtuales como página web y redes sociales</t>
  </si>
  <si>
    <t>Prestar servicios profesionales en en el desarrollo de las actividades requeridas en el marco del proceso de gestión contractual</t>
  </si>
  <si>
    <t>Prestar servicios profesionales para la ejecución y seguimiento a las actividades desarrolladas en el marco de los procesos corporativos de la entidad</t>
  </si>
  <si>
    <t>Prestar servicios técnicos para en el soporte requerido para el desarrollo del proceso tecnológico y de las comunicaciones</t>
  </si>
  <si>
    <t>Suministro de elementos de papelería y útiles de oficina requeridos para el desarrollo de los proyectos y funcionamiento Región Central</t>
  </si>
  <si>
    <t>Renovación de herramientas colaborativas del licenciamiento office 365</t>
  </si>
  <si>
    <t>Renovación del licenciamiento de la página web de la entidad</t>
  </si>
  <si>
    <t>Prestar el servicio de actualizacion de firmas y mantenimiento del sistema de información administrativo y financiea TNS</t>
  </si>
  <si>
    <t>Prestar el servicio de transporte público terrestre automotor especial para desarrollar las actividades requeridas para el funcionamiento de la Región Administrativa y de Planeación Especial - RAPE - Región Central</t>
  </si>
  <si>
    <t>Prestar los servicios postales y de correo a nivel local, nacional e internacional, para recoger y  distribuir la correspondencia generada por la Región Administrativa y de Planeación Especial - RAPE - Región Central</t>
  </si>
  <si>
    <t>Prestación de servicios de canal de internet y troncal SIP para el funcionamiento y comunicación de la Región Administrativa y de Planeación Especial - RAPE - Región Central</t>
  </si>
  <si>
    <t>Contratar los seguros que amparen los intereses patrimoniales de propiedad de la Región Administrativa y de Planeación Especial RAPE REGIÓN CENTRAL y los que se encuentren bajo su responsabilidad y custodia, así como aquellos que sean adquiridos para desarrollar las funciones inherentes a su misionalidad, y cualquier otra póliza de seguros que requiera la Entidad en el desarrollo de su actividad</t>
  </si>
  <si>
    <t>Suscripción al servicio de herramientas prácticas para la actualización de información en materia jurídica</t>
  </si>
  <si>
    <t>Prestar el servicio de aseo y cafetería, incluyendo el suministro de los elementos necesarios para el mismo, en las diferentes áreas de la Región Administrativa y de Planeación Especial  RAPE - Región Central</t>
  </si>
  <si>
    <t xml:space="preserve">Prestar el servicio de manteniemiento y adecuaciones requeridas en las instalaciones de la Región Administrativa y de Planeación Especial - RAPE Región Central </t>
  </si>
  <si>
    <t>EL ARRENDADOR entrega al ARRENDATARIO, a título de arrendamiento, y éste recibe de aquel al mismo título, un inmueble con destino al funcionamiento de la sede principal de la Región Administrativa y de Planeación Especial - RAPE - Región Central, un inmueble ubicado en la Avenida calle 26 No. 59 - 41 oficina 702  Edificio Cámara Colombiana de la Infraestructura en la ciudad de Bogotá D.C.</t>
  </si>
  <si>
    <t>Prestación de servicios y de apoyo necesarios para desarrollar el Plan Anual de Bienestar e Incentivos de la entidad para la vigencia 2017, el cual busca mejorar la calidad de vida de los funcionarios y sus familias</t>
  </si>
  <si>
    <t>Adquisición de elementos de seguridad y salud en el trabajo, de conformidad con las especificaciones técnicas requeridas por la entidad</t>
  </si>
  <si>
    <t>Prestar el servicio para la realización de los exámenes médicos ocupacionales requeridos por la entidad, en desarrollo del Programa de Seguridad y Salud en el Trabajo</t>
  </si>
  <si>
    <t>Prestar servicios de apoyo a la gestión para adelantar la  formación requerida por los integrantes de la Brigada de Emergencias de la RAPE - Región Central</t>
  </si>
  <si>
    <t>$206.560.760</t>
  </si>
  <si>
    <t>$20.656.076</t>
  </si>
  <si>
    <t>REGIÓN ADMINISTRATIVA Y DE PLANEACIÓN ESPECIAL (RAPE) REGIÓN CENTRAL</t>
  </si>
  <si>
    <t>Av. Calle 26 N° 59 - 41/65 Of. 702</t>
  </si>
  <si>
    <t>3297380 Ext. 2000 - 2008</t>
  </si>
  <si>
    <t>http://www.regioncentralrape.gov.co</t>
  </si>
  <si>
    <t>Garantizar la puesta en operación de los componentes administrativo y técnico de la RAPE Región Central para convertirla en una plataforma de planificación y gestión del desarrollo, la cual busca primordialmente la conservación de ecosistemas estratégicos y la consolidación de una red de ciudades y asentamientos urbano-rurales articulados y dotados de atractivos que brinden facilidades para la localización de actividades económicas soportadas en la innovación y el conocimiento, lo que llevará a mayores niveles de competitividad y calidad de vida en la Región Central.</t>
  </si>
  <si>
    <r>
      <t xml:space="preserve">
</t>
    </r>
    <r>
      <rPr>
        <b/>
        <sz val="11"/>
        <color indexed="8"/>
        <rFont val="Calibri"/>
        <family val="2"/>
      </rPr>
      <t>Misión</t>
    </r>
    <r>
      <rPr>
        <sz val="11"/>
        <color theme="1"/>
        <rFont val="Calibri"/>
        <family val="2"/>
      </rPr>
      <t xml:space="preserve">: La RAPE es la forma para concertar y gestionar iniciativas de interés común entre dos o más socios, así como entre la Región y la Nación, a partir de las relaciones de autonomía, interdependencia y complementariedad.
</t>
    </r>
    <r>
      <rPr>
        <b/>
        <sz val="11"/>
        <color indexed="8"/>
        <rFont val="Calibri"/>
        <family val="2"/>
      </rPr>
      <t>Visión:</t>
    </r>
    <r>
      <rPr>
        <sz val="11"/>
        <color theme="1"/>
        <rFont val="Calibri"/>
        <family val="2"/>
      </rPr>
      <t xml:space="preserve"> En el año 2030, la RAPE será el principal promotor del desarrollo económico de territorio y del mejoramiento social de sus habitantes.
</t>
    </r>
    <r>
      <rPr>
        <b/>
        <sz val="11"/>
        <color indexed="8"/>
        <rFont val="Calibri"/>
        <family val="2"/>
      </rPr>
      <t>Visión Como Región:</t>
    </r>
    <r>
      <rPr>
        <sz val="11"/>
        <color theme="1"/>
        <rFont val="Calibri"/>
        <family val="2"/>
      </rPr>
      <t xml:space="preserve"> En el 2030 la Región Central será un territorio con equilibrio social, económico y ambiental, culturalmente diverso y globalmente competitivo e innovador. 
</t>
    </r>
  </si>
  <si>
    <t xml:space="preserve">DIEGO RAMIRO GARCIA BEJARANO </t>
  </si>
  <si>
    <t>Contratación directa</t>
  </si>
  <si>
    <t>Concurso de méritos</t>
  </si>
  <si>
    <t>Licitación pública</t>
  </si>
  <si>
    <t>Selección abreviada de menor cuantía</t>
  </si>
  <si>
    <t>Acuerdo marco de precios</t>
  </si>
  <si>
    <t>Mínima cuantía</t>
  </si>
  <si>
    <t>Recursos propios</t>
  </si>
  <si>
    <t>NO</t>
  </si>
  <si>
    <t>Dirección Corporativa
Oscar Florez Moreno
oflorez@regioncentralrape.gov.co</t>
  </si>
  <si>
    <t>Oficina Asesora de Planeación
Lisbeth Patricia Buitrago &lt;Lbuitrago@regioncentralrape.gov.co&gt;</t>
  </si>
  <si>
    <t xml:space="preserve">Dirección Técnica
Andrea Lizett Velandia Rodríguez &lt;avelandia@regioncentralrape.gov.co&gt;
</t>
  </si>
  <si>
    <t xml:space="preserve">Dirección Ejecutiva - Comunicaciones
Diego Ramiro Garcia Bejarano- 
dgarcia@regioncentralrape.gov.co
</t>
  </si>
  <si>
    <t>80161800  81112401</t>
  </si>
  <si>
    <t>43232300 43232600</t>
  </si>
  <si>
    <t>84131500  84131600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</si>
</sst>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dd/mm/yyyy;@"/>
    <numFmt numFmtId="182" formatCode="[$-C0A]dddd\,\ d&quot; de &quot;mmmm&quot; de &quot;yyyy"/>
    <numFmt numFmtId="183" formatCode="[$$-240A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 quotePrefix="1">
      <alignment wrapText="1"/>
    </xf>
    <xf numFmtId="0" fontId="29" fillId="0" borderId="11" xfId="46" applyBorder="1" applyAlignment="1" quotePrefix="1">
      <alignment wrapText="1"/>
    </xf>
    <xf numFmtId="14" fontId="0" fillId="0" borderId="14" xfId="0" applyNumberFormat="1" applyBorder="1" applyAlignment="1">
      <alignment wrapText="1"/>
    </xf>
    <xf numFmtId="0" fontId="37" fillId="0" borderId="0" xfId="0" applyFont="1" applyAlignment="1">
      <alignment/>
    </xf>
    <xf numFmtId="0" fontId="0" fillId="0" borderId="15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justify" vertical="center" wrapText="1"/>
    </xf>
    <xf numFmtId="0" fontId="21" fillId="23" borderId="17" xfId="39" applyBorder="1" applyAlignment="1">
      <alignment horizontal="left" wrapText="1"/>
    </xf>
    <xf numFmtId="0" fontId="21" fillId="23" borderId="18" xfId="39" applyBorder="1" applyAlignment="1">
      <alignment wrapText="1"/>
    </xf>
    <xf numFmtId="0" fontId="0" fillId="33" borderId="16" xfId="0" applyFill="1" applyBorder="1" applyAlignment="1">
      <alignment wrapText="1"/>
    </xf>
    <xf numFmtId="0" fontId="3" fillId="33" borderId="16" xfId="0" applyFont="1" applyFill="1" applyBorder="1" applyAlignment="1">
      <alignment horizontal="justify" vertical="center" wrapText="1"/>
    </xf>
    <xf numFmtId="14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16" xfId="48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wrapText="1"/>
    </xf>
    <xf numFmtId="3" fontId="3" fillId="33" borderId="16" xfId="48" applyNumberFormat="1" applyFont="1" applyFill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justify" vertical="center" wrapText="1"/>
    </xf>
    <xf numFmtId="3" fontId="3" fillId="33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justify" vertical="top" wrapText="1"/>
    </xf>
    <xf numFmtId="181" fontId="3" fillId="33" borderId="16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9" fillId="34" borderId="12" xfId="39" applyFont="1" applyFill="1" applyBorder="1" applyAlignment="1">
      <alignment wrapText="1"/>
    </xf>
    <xf numFmtId="0" fontId="39" fillId="34" borderId="19" xfId="39" applyFont="1" applyFill="1" applyBorder="1" applyAlignment="1">
      <alignment horizontal="left" wrapText="1"/>
    </xf>
    <xf numFmtId="0" fontId="39" fillId="34" borderId="13" xfId="39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180" fontId="0" fillId="0" borderId="11" xfId="0" applyNumberFormat="1" applyBorder="1" applyAlignment="1">
      <alignment horizontal="right" wrapText="1"/>
    </xf>
    <xf numFmtId="183" fontId="0" fillId="0" borderId="11" xfId="0" applyNumberFormat="1" applyBorder="1" applyAlignment="1">
      <alignment horizontal="right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4"/>
  <sheetViews>
    <sheetView tabSelected="1" zoomScale="84" zoomScaleNormal="84" zoomScalePageLayoutView="80" workbookViewId="0" topLeftCell="A1">
      <selection activeCell="D10" sqref="D1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38.57421875" style="1" customWidth="1"/>
    <col min="13" max="13" width="42.421875" style="1" customWidth="1"/>
    <col min="14" max="16384" width="10.8515625" style="1" customWidth="1"/>
  </cols>
  <sheetData>
    <row r="2" ht="15">
      <c r="B2" s="9" t="s">
        <v>20</v>
      </c>
    </row>
    <row r="3" ht="15">
      <c r="B3" s="9"/>
    </row>
    <row r="4" ht="15.75" thickBot="1">
      <c r="B4" s="9" t="s">
        <v>0</v>
      </c>
    </row>
    <row r="5" spans="2:9" ht="30">
      <c r="B5" s="4" t="s">
        <v>1</v>
      </c>
      <c r="C5" s="5" t="s">
        <v>103</v>
      </c>
      <c r="F5" s="46" t="s">
        <v>27</v>
      </c>
      <c r="G5" s="47"/>
      <c r="H5" s="47"/>
      <c r="I5" s="48"/>
    </row>
    <row r="6" spans="2:9" ht="15">
      <c r="B6" s="2" t="s">
        <v>2</v>
      </c>
      <c r="C6" s="3" t="s">
        <v>104</v>
      </c>
      <c r="F6" s="49"/>
      <c r="G6" s="50"/>
      <c r="H6" s="50"/>
      <c r="I6" s="51"/>
    </row>
    <row r="7" spans="2:9" ht="15">
      <c r="B7" s="2" t="s">
        <v>3</v>
      </c>
      <c r="C7" s="6" t="s">
        <v>105</v>
      </c>
      <c r="F7" s="49"/>
      <c r="G7" s="50"/>
      <c r="H7" s="50"/>
      <c r="I7" s="51"/>
    </row>
    <row r="8" spans="2:9" ht="15">
      <c r="B8" s="2" t="s">
        <v>16</v>
      </c>
      <c r="C8" s="7" t="s">
        <v>106</v>
      </c>
      <c r="F8" s="49"/>
      <c r="G8" s="50"/>
      <c r="H8" s="50"/>
      <c r="I8" s="51"/>
    </row>
    <row r="9" spans="2:9" ht="177" customHeight="1">
      <c r="B9" s="12" t="s">
        <v>19</v>
      </c>
      <c r="C9" s="13" t="s">
        <v>108</v>
      </c>
      <c r="F9" s="52"/>
      <c r="G9" s="53"/>
      <c r="H9" s="53"/>
      <c r="I9" s="54"/>
    </row>
    <row r="10" spans="2:9" ht="163.5" customHeight="1">
      <c r="B10" s="12" t="s">
        <v>4</v>
      </c>
      <c r="C10" s="13" t="s">
        <v>107</v>
      </c>
      <c r="F10" s="11"/>
      <c r="G10" s="11"/>
      <c r="H10" s="11"/>
      <c r="I10" s="11"/>
    </row>
    <row r="11" spans="2:9" ht="15">
      <c r="B11" s="2" t="s">
        <v>5</v>
      </c>
      <c r="C11" s="3" t="s">
        <v>109</v>
      </c>
      <c r="F11" s="46" t="s">
        <v>26</v>
      </c>
      <c r="G11" s="47"/>
      <c r="H11" s="47"/>
      <c r="I11" s="48"/>
    </row>
    <row r="12" spans="2:9" ht="15">
      <c r="B12" s="2" t="s">
        <v>23</v>
      </c>
      <c r="C12" s="45">
        <v>6576056000</v>
      </c>
      <c r="F12" s="49"/>
      <c r="G12" s="50"/>
      <c r="H12" s="50"/>
      <c r="I12" s="51"/>
    </row>
    <row r="13" spans="2:9" ht="30">
      <c r="B13" s="2" t="s">
        <v>24</v>
      </c>
      <c r="C13" s="44" t="s">
        <v>101</v>
      </c>
      <c r="F13" s="49"/>
      <c r="G13" s="50"/>
      <c r="H13" s="50"/>
      <c r="I13" s="51"/>
    </row>
    <row r="14" spans="2:9" ht="30">
      <c r="B14" s="2" t="s">
        <v>25</v>
      </c>
      <c r="C14" s="44" t="s">
        <v>102</v>
      </c>
      <c r="F14" s="49"/>
      <c r="G14" s="50"/>
      <c r="H14" s="50"/>
      <c r="I14" s="51"/>
    </row>
    <row r="15" spans="2:9" ht="30.75" thickBot="1">
      <c r="B15" s="10" t="s">
        <v>18</v>
      </c>
      <c r="C15" s="8">
        <v>42747</v>
      </c>
      <c r="F15" s="52"/>
      <c r="G15" s="53"/>
      <c r="H15" s="53"/>
      <c r="I15" s="54"/>
    </row>
    <row r="17" ht="15.75" thickBot="1">
      <c r="B17" s="9" t="s">
        <v>15</v>
      </c>
    </row>
    <row r="18" spans="2:12" ht="75" customHeight="1">
      <c r="B18" s="16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17" t="s">
        <v>10</v>
      </c>
      <c r="I18" s="17" t="s">
        <v>11</v>
      </c>
      <c r="J18" s="17" t="s">
        <v>12</v>
      </c>
      <c r="K18" s="17" t="s">
        <v>13</v>
      </c>
      <c r="L18" s="17" t="s">
        <v>14</v>
      </c>
    </row>
    <row r="19" spans="2:12" ht="82.5">
      <c r="B19" s="18">
        <v>80101500</v>
      </c>
      <c r="C19" s="19" t="s">
        <v>29</v>
      </c>
      <c r="D19" s="20">
        <v>42781</v>
      </c>
      <c r="E19" s="21">
        <v>6</v>
      </c>
      <c r="F19" s="21" t="s">
        <v>110</v>
      </c>
      <c r="G19" s="22" t="s">
        <v>116</v>
      </c>
      <c r="H19" s="23">
        <f>8000000*6</f>
        <v>48000000</v>
      </c>
      <c r="I19" s="23">
        <f>8000000*6</f>
        <v>48000000</v>
      </c>
      <c r="J19" s="14" t="s">
        <v>117</v>
      </c>
      <c r="K19" s="14" t="s">
        <v>117</v>
      </c>
      <c r="L19" s="15" t="s">
        <v>120</v>
      </c>
    </row>
    <row r="20" spans="2:12" ht="60">
      <c r="B20" s="18">
        <v>70151800</v>
      </c>
      <c r="C20" s="19" t="s">
        <v>30</v>
      </c>
      <c r="D20" s="20">
        <v>42856</v>
      </c>
      <c r="E20" s="21">
        <v>5</v>
      </c>
      <c r="F20" s="21" t="s">
        <v>110</v>
      </c>
      <c r="G20" s="22" t="s">
        <v>116</v>
      </c>
      <c r="H20" s="23">
        <f>346400000+6900000</f>
        <v>353300000</v>
      </c>
      <c r="I20" s="23">
        <f>346400000+6900000</f>
        <v>353300000</v>
      </c>
      <c r="J20" s="14" t="s">
        <v>117</v>
      </c>
      <c r="K20" s="14" t="s">
        <v>117</v>
      </c>
      <c r="L20" s="15" t="s">
        <v>120</v>
      </c>
    </row>
    <row r="21" spans="2:12" ht="60">
      <c r="B21" s="18">
        <v>60104200</v>
      </c>
      <c r="C21" s="19" t="s">
        <v>31</v>
      </c>
      <c r="D21" s="20">
        <v>42794</v>
      </c>
      <c r="E21" s="24">
        <v>8</v>
      </c>
      <c r="F21" s="21" t="s">
        <v>111</v>
      </c>
      <c r="G21" s="22" t="s">
        <v>116</v>
      </c>
      <c r="H21" s="23">
        <v>210000000</v>
      </c>
      <c r="I21" s="23">
        <v>210000000</v>
      </c>
      <c r="J21" s="14" t="s">
        <v>117</v>
      </c>
      <c r="K21" s="14" t="s">
        <v>117</v>
      </c>
      <c r="L21" s="15" t="s">
        <v>120</v>
      </c>
    </row>
    <row r="22" spans="2:12" ht="60">
      <c r="B22" s="18">
        <v>80101500</v>
      </c>
      <c r="C22" s="19" t="s">
        <v>32</v>
      </c>
      <c r="D22" s="20">
        <v>42751</v>
      </c>
      <c r="E22" s="24">
        <v>11</v>
      </c>
      <c r="F22" s="21" t="s">
        <v>110</v>
      </c>
      <c r="G22" s="22" t="s">
        <v>116</v>
      </c>
      <c r="H22" s="23">
        <f>5500000*11</f>
        <v>60500000</v>
      </c>
      <c r="I22" s="23">
        <f>5500000*11</f>
        <v>60500000</v>
      </c>
      <c r="J22" s="14" t="s">
        <v>117</v>
      </c>
      <c r="K22" s="14" t="s">
        <v>117</v>
      </c>
      <c r="L22" s="15" t="s">
        <v>120</v>
      </c>
    </row>
    <row r="23" spans="2:12" ht="60">
      <c r="B23" s="18">
        <v>70151800</v>
      </c>
      <c r="C23" s="19" t="s">
        <v>33</v>
      </c>
      <c r="D23" s="20">
        <v>42809</v>
      </c>
      <c r="E23" s="24">
        <v>7</v>
      </c>
      <c r="F23" s="21" t="s">
        <v>112</v>
      </c>
      <c r="G23" s="22" t="s">
        <v>116</v>
      </c>
      <c r="H23" s="23">
        <v>350000000</v>
      </c>
      <c r="I23" s="23">
        <v>350000000</v>
      </c>
      <c r="J23" s="14" t="s">
        <v>117</v>
      </c>
      <c r="K23" s="14" t="s">
        <v>117</v>
      </c>
      <c r="L23" s="15" t="s">
        <v>120</v>
      </c>
    </row>
    <row r="24" spans="2:12" ht="66">
      <c r="B24" s="18">
        <v>80101500</v>
      </c>
      <c r="C24" s="19" t="s">
        <v>34</v>
      </c>
      <c r="D24" s="20">
        <v>42767</v>
      </c>
      <c r="E24" s="24">
        <v>3</v>
      </c>
      <c r="F24" s="21" t="s">
        <v>110</v>
      </c>
      <c r="G24" s="22" t="s">
        <v>116</v>
      </c>
      <c r="H24" s="23">
        <f>5500000*3</f>
        <v>16500000</v>
      </c>
      <c r="I24" s="23">
        <f>5500000*3</f>
        <v>16500000</v>
      </c>
      <c r="J24" s="14" t="s">
        <v>117</v>
      </c>
      <c r="K24" s="14" t="s">
        <v>117</v>
      </c>
      <c r="L24" s="15" t="s">
        <v>120</v>
      </c>
    </row>
    <row r="25" spans="2:12" ht="60">
      <c r="B25" s="18">
        <v>80101500</v>
      </c>
      <c r="C25" s="19" t="s">
        <v>35</v>
      </c>
      <c r="D25" s="20">
        <v>42767</v>
      </c>
      <c r="E25" s="24">
        <v>6</v>
      </c>
      <c r="F25" s="21" t="s">
        <v>110</v>
      </c>
      <c r="G25" s="22" t="s">
        <v>116</v>
      </c>
      <c r="H25" s="23">
        <f>2500000*6</f>
        <v>15000000</v>
      </c>
      <c r="I25" s="23">
        <f>2500000*6</f>
        <v>15000000</v>
      </c>
      <c r="J25" s="14" t="s">
        <v>117</v>
      </c>
      <c r="K25" s="14" t="s">
        <v>117</v>
      </c>
      <c r="L25" s="15" t="s">
        <v>120</v>
      </c>
    </row>
    <row r="26" spans="2:12" ht="60">
      <c r="B26" s="18">
        <v>80101500</v>
      </c>
      <c r="C26" s="19" t="s">
        <v>35</v>
      </c>
      <c r="D26" s="20">
        <v>42767</v>
      </c>
      <c r="E26" s="24">
        <v>6</v>
      </c>
      <c r="F26" s="21" t="s">
        <v>110</v>
      </c>
      <c r="G26" s="22" t="s">
        <v>116</v>
      </c>
      <c r="H26" s="23">
        <f aca="true" t="shared" si="0" ref="H26:I28">2500000*6</f>
        <v>15000000</v>
      </c>
      <c r="I26" s="23">
        <f t="shared" si="0"/>
        <v>15000000</v>
      </c>
      <c r="J26" s="14" t="s">
        <v>117</v>
      </c>
      <c r="K26" s="14" t="s">
        <v>117</v>
      </c>
      <c r="L26" s="15" t="s">
        <v>120</v>
      </c>
    </row>
    <row r="27" spans="2:12" ht="60">
      <c r="B27" s="18">
        <v>80101500</v>
      </c>
      <c r="C27" s="19" t="s">
        <v>35</v>
      </c>
      <c r="D27" s="20">
        <v>42767</v>
      </c>
      <c r="E27" s="24">
        <v>6</v>
      </c>
      <c r="F27" s="21" t="s">
        <v>110</v>
      </c>
      <c r="G27" s="22" t="s">
        <v>116</v>
      </c>
      <c r="H27" s="23">
        <f t="shared" si="0"/>
        <v>15000000</v>
      </c>
      <c r="I27" s="23">
        <f t="shared" si="0"/>
        <v>15000000</v>
      </c>
      <c r="J27" s="14" t="s">
        <v>117</v>
      </c>
      <c r="K27" s="14" t="s">
        <v>117</v>
      </c>
      <c r="L27" s="15" t="s">
        <v>120</v>
      </c>
    </row>
    <row r="28" spans="2:12" ht="60">
      <c r="B28" s="18">
        <v>80101500</v>
      </c>
      <c r="C28" s="19" t="s">
        <v>35</v>
      </c>
      <c r="D28" s="20">
        <v>42767</v>
      </c>
      <c r="E28" s="24">
        <v>6</v>
      </c>
      <c r="F28" s="21" t="s">
        <v>110</v>
      </c>
      <c r="G28" s="22" t="s">
        <v>116</v>
      </c>
      <c r="H28" s="23">
        <f t="shared" si="0"/>
        <v>15000000</v>
      </c>
      <c r="I28" s="23">
        <f t="shared" si="0"/>
        <v>15000000</v>
      </c>
      <c r="J28" s="14" t="s">
        <v>117</v>
      </c>
      <c r="K28" s="14" t="s">
        <v>117</v>
      </c>
      <c r="L28" s="15" t="s">
        <v>120</v>
      </c>
    </row>
    <row r="29" spans="2:12" ht="60">
      <c r="B29" s="25">
        <v>80101500</v>
      </c>
      <c r="C29" s="19" t="s">
        <v>36</v>
      </c>
      <c r="D29" s="20">
        <v>42767</v>
      </c>
      <c r="E29" s="24">
        <v>6</v>
      </c>
      <c r="F29" s="21" t="s">
        <v>110</v>
      </c>
      <c r="G29" s="22" t="s">
        <v>116</v>
      </c>
      <c r="H29" s="23">
        <f>6000000*9</f>
        <v>54000000</v>
      </c>
      <c r="I29" s="23">
        <f>6000000*9</f>
        <v>54000000</v>
      </c>
      <c r="J29" s="14" t="s">
        <v>117</v>
      </c>
      <c r="K29" s="14" t="s">
        <v>117</v>
      </c>
      <c r="L29" s="15" t="s">
        <v>120</v>
      </c>
    </row>
    <row r="30" spans="2:12" ht="60">
      <c r="B30" s="18">
        <v>80111623</v>
      </c>
      <c r="C30" s="19" t="s">
        <v>37</v>
      </c>
      <c r="D30" s="20">
        <v>42809</v>
      </c>
      <c r="E30" s="24">
        <v>7</v>
      </c>
      <c r="F30" s="21" t="s">
        <v>110</v>
      </c>
      <c r="G30" s="22" t="s">
        <v>116</v>
      </c>
      <c r="H30" s="26">
        <f>535000000-(170500000+75000000+2000000)</f>
        <v>287500000</v>
      </c>
      <c r="I30" s="26">
        <f>535000000-(170500000+75000000+2000000)</f>
        <v>287500000</v>
      </c>
      <c r="J30" s="14" t="s">
        <v>117</v>
      </c>
      <c r="K30" s="14" t="s">
        <v>117</v>
      </c>
      <c r="L30" s="15" t="s">
        <v>120</v>
      </c>
    </row>
    <row r="31" spans="2:12" ht="66">
      <c r="B31" s="18">
        <v>80101500</v>
      </c>
      <c r="C31" s="19" t="s">
        <v>38</v>
      </c>
      <c r="D31" s="20">
        <v>42751</v>
      </c>
      <c r="E31" s="24">
        <v>11</v>
      </c>
      <c r="F31" s="21" t="s">
        <v>110</v>
      </c>
      <c r="G31" s="22" t="s">
        <v>116</v>
      </c>
      <c r="H31" s="26">
        <f>7000000*11</f>
        <v>77000000</v>
      </c>
      <c r="I31" s="26">
        <f>7000000*11</f>
        <v>77000000</v>
      </c>
      <c r="J31" s="14" t="s">
        <v>117</v>
      </c>
      <c r="K31" s="14" t="s">
        <v>117</v>
      </c>
      <c r="L31" s="15" t="s">
        <v>120</v>
      </c>
    </row>
    <row r="32" spans="2:12" ht="60">
      <c r="B32" s="18">
        <v>80101500</v>
      </c>
      <c r="C32" s="19" t="s">
        <v>39</v>
      </c>
      <c r="D32" s="20">
        <v>42767</v>
      </c>
      <c r="E32" s="24">
        <v>11</v>
      </c>
      <c r="F32" s="21" t="s">
        <v>110</v>
      </c>
      <c r="G32" s="22" t="s">
        <v>116</v>
      </c>
      <c r="H32" s="26">
        <v>44000000</v>
      </c>
      <c r="I32" s="26">
        <v>44000000</v>
      </c>
      <c r="J32" s="14" t="s">
        <v>117</v>
      </c>
      <c r="K32" s="14" t="s">
        <v>117</v>
      </c>
      <c r="L32" s="15" t="s">
        <v>120</v>
      </c>
    </row>
    <row r="33" spans="2:12" ht="60">
      <c r="B33" s="18">
        <v>70151800</v>
      </c>
      <c r="C33" s="19" t="s">
        <v>40</v>
      </c>
      <c r="D33" s="20">
        <v>42840</v>
      </c>
      <c r="E33" s="24">
        <v>6</v>
      </c>
      <c r="F33" s="21" t="s">
        <v>112</v>
      </c>
      <c r="G33" s="22" t="s">
        <v>116</v>
      </c>
      <c r="H33" s="23">
        <v>233000000</v>
      </c>
      <c r="I33" s="23">
        <v>233000000</v>
      </c>
      <c r="J33" s="14" t="s">
        <v>117</v>
      </c>
      <c r="K33" s="14" t="s">
        <v>117</v>
      </c>
      <c r="L33" s="15" t="s">
        <v>120</v>
      </c>
    </row>
    <row r="34" spans="2:12" ht="60">
      <c r="B34" s="18">
        <v>80101500</v>
      </c>
      <c r="C34" s="27" t="s">
        <v>41</v>
      </c>
      <c r="D34" s="20">
        <v>42767</v>
      </c>
      <c r="E34" s="24">
        <v>5</v>
      </c>
      <c r="F34" s="21" t="s">
        <v>110</v>
      </c>
      <c r="G34" s="22" t="s">
        <v>116</v>
      </c>
      <c r="H34" s="26">
        <v>32500000</v>
      </c>
      <c r="I34" s="26">
        <v>32500000</v>
      </c>
      <c r="J34" s="14" t="s">
        <v>117</v>
      </c>
      <c r="K34" s="14" t="s">
        <v>117</v>
      </c>
      <c r="L34" s="15" t="s">
        <v>120</v>
      </c>
    </row>
    <row r="35" spans="2:12" ht="60">
      <c r="B35" s="18">
        <v>80101500</v>
      </c>
      <c r="C35" s="27" t="s">
        <v>42</v>
      </c>
      <c r="D35" s="20">
        <v>42767</v>
      </c>
      <c r="E35" s="24">
        <v>11</v>
      </c>
      <c r="F35" s="21" t="s">
        <v>110</v>
      </c>
      <c r="G35" s="22" t="s">
        <v>116</v>
      </c>
      <c r="H35" s="26">
        <f>6500000*11</f>
        <v>71500000</v>
      </c>
      <c r="I35" s="26">
        <f>6500000*11</f>
        <v>71500000</v>
      </c>
      <c r="J35" s="14" t="s">
        <v>117</v>
      </c>
      <c r="K35" s="14" t="s">
        <v>117</v>
      </c>
      <c r="L35" s="15" t="s">
        <v>120</v>
      </c>
    </row>
    <row r="36" spans="2:12" ht="60">
      <c r="B36" s="18">
        <v>80101500</v>
      </c>
      <c r="C36" s="27" t="s">
        <v>43</v>
      </c>
      <c r="D36" s="20">
        <v>42781</v>
      </c>
      <c r="E36" s="24">
        <v>11</v>
      </c>
      <c r="F36" s="21" t="s">
        <v>110</v>
      </c>
      <c r="G36" s="22" t="s">
        <v>116</v>
      </c>
      <c r="H36" s="23">
        <f>5000000*11</f>
        <v>55000000</v>
      </c>
      <c r="I36" s="23">
        <f>5000000*11</f>
        <v>55000000</v>
      </c>
      <c r="J36" s="14" t="s">
        <v>117</v>
      </c>
      <c r="K36" s="14" t="s">
        <v>117</v>
      </c>
      <c r="L36" s="15" t="s">
        <v>120</v>
      </c>
    </row>
    <row r="37" spans="2:12" ht="82.5">
      <c r="B37" s="18">
        <v>93171503</v>
      </c>
      <c r="C37" s="19" t="s">
        <v>44</v>
      </c>
      <c r="D37" s="20">
        <v>42783</v>
      </c>
      <c r="E37" s="21">
        <v>24</v>
      </c>
      <c r="F37" s="21" t="s">
        <v>110</v>
      </c>
      <c r="G37" s="22" t="s">
        <v>116</v>
      </c>
      <c r="H37" s="23">
        <f>300000000-58000000</f>
        <v>242000000</v>
      </c>
      <c r="I37" s="23">
        <f>300000000-58000000</f>
        <v>242000000</v>
      </c>
      <c r="J37" s="14" t="s">
        <v>117</v>
      </c>
      <c r="K37" s="14" t="s">
        <v>117</v>
      </c>
      <c r="L37" s="15" t="s">
        <v>120</v>
      </c>
    </row>
    <row r="38" spans="2:12" ht="60">
      <c r="B38" s="18">
        <v>86101704</v>
      </c>
      <c r="C38" s="19" t="s">
        <v>45</v>
      </c>
      <c r="D38" s="20">
        <v>42794</v>
      </c>
      <c r="E38" s="21">
        <v>8</v>
      </c>
      <c r="F38" s="21" t="s">
        <v>112</v>
      </c>
      <c r="G38" s="22" t="s">
        <v>116</v>
      </c>
      <c r="H38" s="23">
        <v>700000000</v>
      </c>
      <c r="I38" s="23">
        <v>700000000</v>
      </c>
      <c r="J38" s="14" t="s">
        <v>117</v>
      </c>
      <c r="K38" s="14" t="s">
        <v>117</v>
      </c>
      <c r="L38" s="15" t="s">
        <v>120</v>
      </c>
    </row>
    <row r="39" spans="2:12" ht="66">
      <c r="B39" s="18">
        <v>80101500</v>
      </c>
      <c r="C39" s="19" t="s">
        <v>46</v>
      </c>
      <c r="D39" s="20">
        <v>42767</v>
      </c>
      <c r="E39" s="21">
        <v>11</v>
      </c>
      <c r="F39" s="21" t="s">
        <v>110</v>
      </c>
      <c r="G39" s="22" t="s">
        <v>116</v>
      </c>
      <c r="H39" s="23">
        <f>5100000*11</f>
        <v>56100000</v>
      </c>
      <c r="I39" s="23">
        <f>5100000*11</f>
        <v>56100000</v>
      </c>
      <c r="J39" s="14" t="s">
        <v>117</v>
      </c>
      <c r="K39" s="14" t="s">
        <v>117</v>
      </c>
      <c r="L39" s="15" t="s">
        <v>120</v>
      </c>
    </row>
    <row r="40" spans="2:12" ht="60">
      <c r="B40" s="18">
        <v>81141605</v>
      </c>
      <c r="C40" s="19" t="s">
        <v>47</v>
      </c>
      <c r="D40" s="20">
        <v>42822</v>
      </c>
      <c r="E40" s="21">
        <v>8</v>
      </c>
      <c r="F40" s="21" t="s">
        <v>112</v>
      </c>
      <c r="G40" s="22" t="s">
        <v>116</v>
      </c>
      <c r="H40" s="23">
        <v>200000000</v>
      </c>
      <c r="I40" s="23">
        <v>200000000</v>
      </c>
      <c r="J40" s="14" t="s">
        <v>117</v>
      </c>
      <c r="K40" s="14" t="s">
        <v>117</v>
      </c>
      <c r="L40" s="15" t="s">
        <v>120</v>
      </c>
    </row>
    <row r="41" spans="2:12" ht="60">
      <c r="B41" s="18">
        <v>80101500</v>
      </c>
      <c r="C41" s="19" t="s">
        <v>48</v>
      </c>
      <c r="D41" s="20">
        <v>42748</v>
      </c>
      <c r="E41" s="21">
        <v>11</v>
      </c>
      <c r="F41" s="21" t="s">
        <v>110</v>
      </c>
      <c r="G41" s="22" t="s">
        <v>116</v>
      </c>
      <c r="H41" s="28">
        <f>6500000*11</f>
        <v>71500000</v>
      </c>
      <c r="I41" s="28">
        <f>6500000*11</f>
        <v>71500000</v>
      </c>
      <c r="J41" s="14" t="s">
        <v>117</v>
      </c>
      <c r="K41" s="14" t="s">
        <v>117</v>
      </c>
      <c r="L41" s="15" t="s">
        <v>120</v>
      </c>
    </row>
    <row r="42" spans="2:12" ht="60">
      <c r="B42" s="18">
        <v>80101500</v>
      </c>
      <c r="C42" s="19" t="s">
        <v>49</v>
      </c>
      <c r="D42" s="20">
        <v>42748</v>
      </c>
      <c r="E42" s="21">
        <v>11</v>
      </c>
      <c r="F42" s="21" t="s">
        <v>110</v>
      </c>
      <c r="G42" s="22" t="s">
        <v>116</v>
      </c>
      <c r="H42" s="28">
        <v>71500000</v>
      </c>
      <c r="I42" s="28">
        <v>71500000</v>
      </c>
      <c r="J42" s="14" t="s">
        <v>117</v>
      </c>
      <c r="K42" s="14" t="s">
        <v>117</v>
      </c>
      <c r="L42" s="15" t="s">
        <v>120</v>
      </c>
    </row>
    <row r="43" spans="2:12" ht="60">
      <c r="B43" s="18">
        <v>80101600</v>
      </c>
      <c r="C43" s="19" t="s">
        <v>50</v>
      </c>
      <c r="D43" s="20">
        <v>42857</v>
      </c>
      <c r="E43" s="21">
        <v>7</v>
      </c>
      <c r="F43" s="21" t="s">
        <v>110</v>
      </c>
      <c r="G43" s="22" t="s">
        <v>116</v>
      </c>
      <c r="H43" s="28">
        <v>329000000</v>
      </c>
      <c r="I43" s="28">
        <v>329000000</v>
      </c>
      <c r="J43" s="14" t="s">
        <v>117</v>
      </c>
      <c r="K43" s="14" t="s">
        <v>117</v>
      </c>
      <c r="L43" s="15" t="s">
        <v>120</v>
      </c>
    </row>
    <row r="44" spans="2:12" ht="60">
      <c r="B44" s="18">
        <v>85151704</v>
      </c>
      <c r="C44" s="27" t="s">
        <v>51</v>
      </c>
      <c r="D44" s="20">
        <v>42826</v>
      </c>
      <c r="E44" s="24">
        <v>5</v>
      </c>
      <c r="F44" s="21" t="s">
        <v>113</v>
      </c>
      <c r="G44" s="22" t="s">
        <v>116</v>
      </c>
      <c r="H44" s="28">
        <v>60000000</v>
      </c>
      <c r="I44" s="28">
        <v>60000000</v>
      </c>
      <c r="J44" s="14" t="s">
        <v>117</v>
      </c>
      <c r="K44" s="14" t="s">
        <v>117</v>
      </c>
      <c r="L44" s="15" t="s">
        <v>120</v>
      </c>
    </row>
    <row r="45" spans="2:12" ht="60">
      <c r="B45" s="18">
        <v>85151704</v>
      </c>
      <c r="C45" s="27" t="s">
        <v>52</v>
      </c>
      <c r="D45" s="20">
        <v>42795</v>
      </c>
      <c r="E45" s="24">
        <v>5</v>
      </c>
      <c r="F45" s="21" t="s">
        <v>113</v>
      </c>
      <c r="G45" s="22" t="s">
        <v>116</v>
      </c>
      <c r="H45" s="23">
        <v>80000000</v>
      </c>
      <c r="I45" s="23">
        <v>80000000</v>
      </c>
      <c r="J45" s="14" t="s">
        <v>117</v>
      </c>
      <c r="K45" s="14" t="s">
        <v>117</v>
      </c>
      <c r="L45" s="15" t="s">
        <v>120</v>
      </c>
    </row>
    <row r="46" spans="2:12" ht="60">
      <c r="B46" s="18">
        <v>85151704</v>
      </c>
      <c r="C46" s="19" t="s">
        <v>53</v>
      </c>
      <c r="D46" s="20">
        <v>42824</v>
      </c>
      <c r="E46" s="24">
        <v>6</v>
      </c>
      <c r="F46" s="22" t="s">
        <v>112</v>
      </c>
      <c r="G46" s="22" t="s">
        <v>116</v>
      </c>
      <c r="H46" s="23">
        <v>325000000</v>
      </c>
      <c r="I46" s="23">
        <v>325000000</v>
      </c>
      <c r="J46" s="14" t="s">
        <v>117</v>
      </c>
      <c r="K46" s="14" t="s">
        <v>117</v>
      </c>
      <c r="L46" s="15" t="s">
        <v>120</v>
      </c>
    </row>
    <row r="47" spans="2:12" ht="60">
      <c r="B47" s="18">
        <v>80101500</v>
      </c>
      <c r="C47" s="29" t="s">
        <v>54</v>
      </c>
      <c r="D47" s="20">
        <v>42769</v>
      </c>
      <c r="E47" s="21">
        <v>8</v>
      </c>
      <c r="F47" s="21" t="s">
        <v>110</v>
      </c>
      <c r="G47" s="22" t="s">
        <v>116</v>
      </c>
      <c r="H47" s="23">
        <v>52000000</v>
      </c>
      <c r="I47" s="23">
        <v>52000000</v>
      </c>
      <c r="J47" s="14" t="s">
        <v>117</v>
      </c>
      <c r="K47" s="14" t="s">
        <v>117</v>
      </c>
      <c r="L47" s="15" t="s">
        <v>120</v>
      </c>
    </row>
    <row r="48" spans="2:12" ht="60">
      <c r="B48" s="18">
        <v>80101500</v>
      </c>
      <c r="C48" s="29" t="s">
        <v>55</v>
      </c>
      <c r="D48" s="20">
        <v>42767</v>
      </c>
      <c r="E48" s="21">
        <v>11</v>
      </c>
      <c r="F48" s="21" t="s">
        <v>110</v>
      </c>
      <c r="G48" s="22" t="s">
        <v>116</v>
      </c>
      <c r="H48" s="23">
        <f>3000000*11</f>
        <v>33000000</v>
      </c>
      <c r="I48" s="23">
        <f>3000000*11</f>
        <v>33000000</v>
      </c>
      <c r="J48" s="14" t="s">
        <v>117</v>
      </c>
      <c r="K48" s="14" t="s">
        <v>117</v>
      </c>
      <c r="L48" s="15" t="s">
        <v>120</v>
      </c>
    </row>
    <row r="49" spans="2:12" ht="60">
      <c r="B49" s="18">
        <v>80101500</v>
      </c>
      <c r="C49" s="29" t="s">
        <v>56</v>
      </c>
      <c r="D49" s="20">
        <v>42755</v>
      </c>
      <c r="E49" s="21">
        <v>11</v>
      </c>
      <c r="F49" s="21" t="s">
        <v>110</v>
      </c>
      <c r="G49" s="22" t="s">
        <v>116</v>
      </c>
      <c r="H49" s="23">
        <f>5500000*11</f>
        <v>60500000</v>
      </c>
      <c r="I49" s="23">
        <f>5500000*11</f>
        <v>60500000</v>
      </c>
      <c r="J49" s="14" t="s">
        <v>117</v>
      </c>
      <c r="K49" s="14" t="s">
        <v>117</v>
      </c>
      <c r="L49" s="15" t="s">
        <v>120</v>
      </c>
    </row>
    <row r="50" spans="2:12" ht="66">
      <c r="B50" s="18">
        <v>80101500</v>
      </c>
      <c r="C50" s="29" t="s">
        <v>57</v>
      </c>
      <c r="D50" s="20">
        <v>42767</v>
      </c>
      <c r="E50" s="21">
        <v>11</v>
      </c>
      <c r="F50" s="21" t="s">
        <v>110</v>
      </c>
      <c r="G50" s="22" t="s">
        <v>116</v>
      </c>
      <c r="H50" s="23">
        <f>6000000*11</f>
        <v>66000000</v>
      </c>
      <c r="I50" s="23">
        <f>6000000*11</f>
        <v>66000000</v>
      </c>
      <c r="J50" s="14" t="s">
        <v>117</v>
      </c>
      <c r="K50" s="14" t="s">
        <v>117</v>
      </c>
      <c r="L50" s="15" t="s">
        <v>120</v>
      </c>
    </row>
    <row r="51" spans="2:12" ht="99">
      <c r="B51" s="18">
        <v>93121600</v>
      </c>
      <c r="C51" s="29" t="s">
        <v>58</v>
      </c>
      <c r="D51" s="20">
        <v>42762</v>
      </c>
      <c r="E51" s="21">
        <v>8</v>
      </c>
      <c r="F51" s="21" t="s">
        <v>110</v>
      </c>
      <c r="G51" s="22" t="s">
        <v>116</v>
      </c>
      <c r="H51" s="23">
        <f>258000000-91000000</f>
        <v>167000000</v>
      </c>
      <c r="I51" s="23">
        <f>258000000-91000000</f>
        <v>167000000</v>
      </c>
      <c r="J51" s="14" t="s">
        <v>117</v>
      </c>
      <c r="K51" s="14" t="s">
        <v>117</v>
      </c>
      <c r="L51" s="15" t="s">
        <v>120</v>
      </c>
    </row>
    <row r="52" spans="2:12" ht="60">
      <c r="B52" s="18">
        <v>80101500</v>
      </c>
      <c r="C52" s="29" t="s">
        <v>59</v>
      </c>
      <c r="D52" s="20">
        <v>42839</v>
      </c>
      <c r="E52" s="24">
        <v>4</v>
      </c>
      <c r="F52" s="21" t="s">
        <v>110</v>
      </c>
      <c r="G52" s="22" t="s">
        <v>116</v>
      </c>
      <c r="H52" s="23">
        <v>120000000</v>
      </c>
      <c r="I52" s="23">
        <v>120000000</v>
      </c>
      <c r="J52" s="14" t="s">
        <v>117</v>
      </c>
      <c r="K52" s="14" t="s">
        <v>117</v>
      </c>
      <c r="L52" s="15" t="s">
        <v>120</v>
      </c>
    </row>
    <row r="53" spans="2:12" ht="82.5">
      <c r="B53" s="18">
        <v>80101500</v>
      </c>
      <c r="C53" s="27" t="s">
        <v>60</v>
      </c>
      <c r="D53" s="20">
        <v>42751</v>
      </c>
      <c r="E53" s="24">
        <v>9</v>
      </c>
      <c r="F53" s="21" t="s">
        <v>110</v>
      </c>
      <c r="G53" s="22" t="s">
        <v>116</v>
      </c>
      <c r="H53" s="23">
        <v>66600000</v>
      </c>
      <c r="I53" s="23">
        <v>66600000</v>
      </c>
      <c r="J53" s="14" t="s">
        <v>117</v>
      </c>
      <c r="K53" s="14" t="s">
        <v>117</v>
      </c>
      <c r="L53" s="15" t="s">
        <v>119</v>
      </c>
    </row>
    <row r="54" spans="2:12" ht="66">
      <c r="B54" s="18">
        <v>80101500</v>
      </c>
      <c r="C54" s="27" t="s">
        <v>61</v>
      </c>
      <c r="D54" s="20">
        <v>42781</v>
      </c>
      <c r="E54" s="21">
        <v>6</v>
      </c>
      <c r="F54" s="21" t="s">
        <v>110</v>
      </c>
      <c r="G54" s="22" t="s">
        <v>116</v>
      </c>
      <c r="H54" s="23">
        <v>42000000</v>
      </c>
      <c r="I54" s="23">
        <v>42000000</v>
      </c>
      <c r="J54" s="14" t="s">
        <v>117</v>
      </c>
      <c r="K54" s="14" t="s">
        <v>117</v>
      </c>
      <c r="L54" s="15" t="s">
        <v>119</v>
      </c>
    </row>
    <row r="55" spans="2:12" ht="82.5">
      <c r="B55" s="18">
        <v>80101500</v>
      </c>
      <c r="C55" s="27" t="s">
        <v>62</v>
      </c>
      <c r="D55" s="20">
        <v>42809</v>
      </c>
      <c r="E55" s="24">
        <v>6</v>
      </c>
      <c r="F55" s="21" t="s">
        <v>110</v>
      </c>
      <c r="G55" s="22" t="s">
        <v>116</v>
      </c>
      <c r="H55" s="23">
        <v>39000000</v>
      </c>
      <c r="I55" s="23">
        <v>39000000</v>
      </c>
      <c r="J55" s="14" t="s">
        <v>117</v>
      </c>
      <c r="K55" s="14" t="s">
        <v>117</v>
      </c>
      <c r="L55" s="15" t="s">
        <v>119</v>
      </c>
    </row>
    <row r="56" spans="2:12" ht="49.5">
      <c r="B56" s="18">
        <v>80101500</v>
      </c>
      <c r="C56" s="27" t="s">
        <v>63</v>
      </c>
      <c r="D56" s="20">
        <v>42781</v>
      </c>
      <c r="E56" s="24">
        <v>9</v>
      </c>
      <c r="F56" s="21" t="s">
        <v>110</v>
      </c>
      <c r="G56" s="22" t="s">
        <v>116</v>
      </c>
      <c r="H56" s="23">
        <v>58500000</v>
      </c>
      <c r="I56" s="23">
        <v>58500000</v>
      </c>
      <c r="J56" s="14" t="s">
        <v>117</v>
      </c>
      <c r="K56" s="14" t="s">
        <v>117</v>
      </c>
      <c r="L56" s="15" t="s">
        <v>119</v>
      </c>
    </row>
    <row r="57" spans="2:12" ht="49.5">
      <c r="B57" s="18">
        <v>80101500</v>
      </c>
      <c r="C57" s="27" t="s">
        <v>64</v>
      </c>
      <c r="D57" s="20">
        <v>42751</v>
      </c>
      <c r="E57" s="24">
        <v>8</v>
      </c>
      <c r="F57" s="21" t="s">
        <v>110</v>
      </c>
      <c r="G57" s="22" t="s">
        <v>116</v>
      </c>
      <c r="H57" s="23">
        <v>52000000</v>
      </c>
      <c r="I57" s="23">
        <v>52000000</v>
      </c>
      <c r="J57" s="14" t="s">
        <v>117</v>
      </c>
      <c r="K57" s="14" t="s">
        <v>117</v>
      </c>
      <c r="L57" s="15" t="s">
        <v>119</v>
      </c>
    </row>
    <row r="58" spans="2:12" ht="66">
      <c r="B58" s="18">
        <v>80101500</v>
      </c>
      <c r="C58" s="19" t="s">
        <v>65</v>
      </c>
      <c r="D58" s="20">
        <v>42751</v>
      </c>
      <c r="E58" s="24">
        <v>9</v>
      </c>
      <c r="F58" s="21" t="s">
        <v>110</v>
      </c>
      <c r="G58" s="22" t="s">
        <v>116</v>
      </c>
      <c r="H58" s="23">
        <v>54000000</v>
      </c>
      <c r="I58" s="23">
        <v>54000000</v>
      </c>
      <c r="J58" s="14" t="s">
        <v>117</v>
      </c>
      <c r="K58" s="14" t="s">
        <v>117</v>
      </c>
      <c r="L58" s="15" t="s">
        <v>119</v>
      </c>
    </row>
    <row r="59" spans="2:12" ht="49.5">
      <c r="B59" s="18">
        <v>80101500</v>
      </c>
      <c r="C59" s="19" t="s">
        <v>66</v>
      </c>
      <c r="D59" s="20">
        <v>42840</v>
      </c>
      <c r="E59" s="24">
        <v>11</v>
      </c>
      <c r="F59" s="21" t="s">
        <v>110</v>
      </c>
      <c r="G59" s="22" t="s">
        <v>116</v>
      </c>
      <c r="H59" s="23">
        <f>7000000*11</f>
        <v>77000000</v>
      </c>
      <c r="I59" s="23">
        <f>7000000*11</f>
        <v>77000000</v>
      </c>
      <c r="J59" s="14" t="s">
        <v>117</v>
      </c>
      <c r="K59" s="14" t="s">
        <v>117</v>
      </c>
      <c r="L59" s="15" t="s">
        <v>119</v>
      </c>
    </row>
    <row r="60" spans="2:12" ht="49.5">
      <c r="B60" s="18">
        <v>80101500</v>
      </c>
      <c r="C60" s="19" t="s">
        <v>67</v>
      </c>
      <c r="D60" s="20">
        <v>42840</v>
      </c>
      <c r="E60" s="24">
        <v>11</v>
      </c>
      <c r="F60" s="21" t="s">
        <v>110</v>
      </c>
      <c r="G60" s="22" t="s">
        <v>116</v>
      </c>
      <c r="H60" s="23">
        <f>6000000*11</f>
        <v>66000000</v>
      </c>
      <c r="I60" s="23">
        <f>6000000*11</f>
        <v>66000000</v>
      </c>
      <c r="J60" s="14" t="s">
        <v>117</v>
      </c>
      <c r="K60" s="14" t="s">
        <v>117</v>
      </c>
      <c r="L60" s="15" t="s">
        <v>119</v>
      </c>
    </row>
    <row r="61" spans="2:12" ht="66">
      <c r="B61" s="18">
        <v>80101500</v>
      </c>
      <c r="C61" s="19" t="s">
        <v>68</v>
      </c>
      <c r="D61" s="20">
        <v>42781</v>
      </c>
      <c r="E61" s="21">
        <v>8</v>
      </c>
      <c r="F61" s="21" t="s">
        <v>110</v>
      </c>
      <c r="G61" s="22" t="s">
        <v>116</v>
      </c>
      <c r="H61" s="23">
        <v>30400000</v>
      </c>
      <c r="I61" s="23">
        <v>30400000</v>
      </c>
      <c r="J61" s="14" t="s">
        <v>117</v>
      </c>
      <c r="K61" s="14" t="s">
        <v>117</v>
      </c>
      <c r="L61" s="15" t="s">
        <v>119</v>
      </c>
    </row>
    <row r="62" spans="2:12" ht="49.5">
      <c r="B62" s="18">
        <v>80101500</v>
      </c>
      <c r="C62" s="19" t="s">
        <v>69</v>
      </c>
      <c r="D62" s="20">
        <v>42856</v>
      </c>
      <c r="E62" s="24">
        <v>6</v>
      </c>
      <c r="F62" s="21" t="s">
        <v>113</v>
      </c>
      <c r="G62" s="22" t="s">
        <v>116</v>
      </c>
      <c r="H62" s="23">
        <v>35000000</v>
      </c>
      <c r="I62" s="23">
        <v>35000000</v>
      </c>
      <c r="J62" s="14" t="s">
        <v>117</v>
      </c>
      <c r="K62" s="14" t="s">
        <v>117</v>
      </c>
      <c r="L62" s="15" t="s">
        <v>119</v>
      </c>
    </row>
    <row r="63" spans="2:12" ht="66">
      <c r="B63" s="18">
        <v>80101500</v>
      </c>
      <c r="C63" s="19" t="s">
        <v>70</v>
      </c>
      <c r="D63" s="20">
        <v>42827</v>
      </c>
      <c r="E63" s="24">
        <v>3</v>
      </c>
      <c r="F63" s="21" t="s">
        <v>110</v>
      </c>
      <c r="G63" s="22" t="s">
        <v>116</v>
      </c>
      <c r="H63" s="23">
        <v>15000000</v>
      </c>
      <c r="I63" s="23">
        <v>15000000</v>
      </c>
      <c r="J63" s="14" t="s">
        <v>117</v>
      </c>
      <c r="K63" s="14" t="s">
        <v>117</v>
      </c>
      <c r="L63" s="15" t="s">
        <v>119</v>
      </c>
    </row>
    <row r="64" spans="2:12" ht="49.5">
      <c r="B64" s="18">
        <v>80101500</v>
      </c>
      <c r="C64" s="19" t="s">
        <v>71</v>
      </c>
      <c r="D64" s="20">
        <v>42767</v>
      </c>
      <c r="E64" s="24">
        <v>11</v>
      </c>
      <c r="F64" s="21" t="s">
        <v>110</v>
      </c>
      <c r="G64" s="22" t="s">
        <v>116</v>
      </c>
      <c r="H64" s="23">
        <f>6000000*11</f>
        <v>66000000</v>
      </c>
      <c r="I64" s="23">
        <f>6000000*11</f>
        <v>66000000</v>
      </c>
      <c r="J64" s="14" t="s">
        <v>117</v>
      </c>
      <c r="K64" s="14" t="s">
        <v>117</v>
      </c>
      <c r="L64" s="15" t="s">
        <v>119</v>
      </c>
    </row>
    <row r="65" spans="2:12" ht="45">
      <c r="B65" s="18">
        <v>80101500</v>
      </c>
      <c r="C65" s="19" t="s">
        <v>72</v>
      </c>
      <c r="D65" s="20">
        <v>42767</v>
      </c>
      <c r="E65" s="24">
        <v>10</v>
      </c>
      <c r="F65" s="21" t="s">
        <v>110</v>
      </c>
      <c r="G65" s="22" t="s">
        <v>116</v>
      </c>
      <c r="H65" s="23">
        <v>30000000</v>
      </c>
      <c r="I65" s="23">
        <v>30000000</v>
      </c>
      <c r="J65" s="14" t="s">
        <v>117</v>
      </c>
      <c r="K65" s="14" t="s">
        <v>117</v>
      </c>
      <c r="L65" s="15" t="s">
        <v>118</v>
      </c>
    </row>
    <row r="66" spans="2:12" ht="49.5">
      <c r="B66" s="18">
        <v>80101500</v>
      </c>
      <c r="C66" s="19" t="s">
        <v>73</v>
      </c>
      <c r="D66" s="20">
        <v>42781</v>
      </c>
      <c r="E66" s="24">
        <v>12</v>
      </c>
      <c r="F66" s="21" t="s">
        <v>113</v>
      </c>
      <c r="G66" s="22" t="s">
        <v>116</v>
      </c>
      <c r="H66" s="23">
        <v>50000000</v>
      </c>
      <c r="I66" s="23">
        <v>50000000</v>
      </c>
      <c r="J66" s="14" t="s">
        <v>117</v>
      </c>
      <c r="K66" s="14" t="s">
        <v>117</v>
      </c>
      <c r="L66" s="15" t="s">
        <v>118</v>
      </c>
    </row>
    <row r="67" spans="2:12" ht="49.5">
      <c r="B67" s="18">
        <v>43233001</v>
      </c>
      <c r="C67" s="19" t="s">
        <v>74</v>
      </c>
      <c r="D67" s="30">
        <v>42795</v>
      </c>
      <c r="E67" s="21">
        <v>6</v>
      </c>
      <c r="F67" s="21" t="s">
        <v>113</v>
      </c>
      <c r="G67" s="22" t="s">
        <v>116</v>
      </c>
      <c r="H67" s="23">
        <v>100000000</v>
      </c>
      <c r="I67" s="23">
        <v>100000000</v>
      </c>
      <c r="J67" s="14" t="s">
        <v>117</v>
      </c>
      <c r="K67" s="14" t="s">
        <v>117</v>
      </c>
      <c r="L67" s="15" t="s">
        <v>118</v>
      </c>
    </row>
    <row r="68" spans="2:12" ht="66">
      <c r="B68" s="32" t="s">
        <v>122</v>
      </c>
      <c r="C68" s="19" t="s">
        <v>75</v>
      </c>
      <c r="D68" s="30">
        <v>42781</v>
      </c>
      <c r="E68" s="21">
        <v>11</v>
      </c>
      <c r="F68" s="21" t="s">
        <v>113</v>
      </c>
      <c r="G68" s="22" t="s">
        <v>116</v>
      </c>
      <c r="H68" s="23">
        <v>95000000</v>
      </c>
      <c r="I68" s="23">
        <v>95000000</v>
      </c>
      <c r="J68" s="14" t="s">
        <v>117</v>
      </c>
      <c r="K68" s="14" t="s">
        <v>117</v>
      </c>
      <c r="L68" s="15" t="s">
        <v>118</v>
      </c>
    </row>
    <row r="69" spans="2:12" ht="45">
      <c r="B69" s="32" t="s">
        <v>123</v>
      </c>
      <c r="C69" s="19" t="s">
        <v>76</v>
      </c>
      <c r="D69" s="30">
        <v>42901</v>
      </c>
      <c r="E69" s="21">
        <v>12</v>
      </c>
      <c r="F69" s="21" t="s">
        <v>114</v>
      </c>
      <c r="G69" s="22" t="s">
        <v>116</v>
      </c>
      <c r="H69" s="23">
        <v>49000000</v>
      </c>
      <c r="I69" s="23">
        <v>49000000</v>
      </c>
      <c r="J69" s="14" t="s">
        <v>117</v>
      </c>
      <c r="K69" s="14" t="s">
        <v>117</v>
      </c>
      <c r="L69" s="15" t="s">
        <v>118</v>
      </c>
    </row>
    <row r="70" spans="2:12" ht="45">
      <c r="B70" s="18">
        <v>43231500</v>
      </c>
      <c r="C70" s="19" t="s">
        <v>77</v>
      </c>
      <c r="D70" s="30">
        <v>42781</v>
      </c>
      <c r="E70" s="21">
        <v>12</v>
      </c>
      <c r="F70" s="21" t="s">
        <v>115</v>
      </c>
      <c r="G70" s="22" t="s">
        <v>116</v>
      </c>
      <c r="H70" s="23">
        <v>17000000</v>
      </c>
      <c r="I70" s="23">
        <v>17000000</v>
      </c>
      <c r="J70" s="14" t="s">
        <v>117</v>
      </c>
      <c r="K70" s="14" t="s">
        <v>117</v>
      </c>
      <c r="L70" s="15" t="s">
        <v>118</v>
      </c>
    </row>
    <row r="71" spans="2:12" ht="49.5">
      <c r="B71" s="18">
        <v>43231500</v>
      </c>
      <c r="C71" s="19" t="s">
        <v>78</v>
      </c>
      <c r="D71" s="30">
        <v>42786</v>
      </c>
      <c r="E71" s="21">
        <v>3</v>
      </c>
      <c r="F71" s="21" t="s">
        <v>113</v>
      </c>
      <c r="G71" s="22" t="s">
        <v>116</v>
      </c>
      <c r="H71" s="23">
        <v>80000000</v>
      </c>
      <c r="I71" s="23">
        <v>80000000</v>
      </c>
      <c r="J71" s="14" t="s">
        <v>117</v>
      </c>
      <c r="K71" s="14" t="s">
        <v>117</v>
      </c>
      <c r="L71" s="15" t="s">
        <v>118</v>
      </c>
    </row>
    <row r="72" spans="2:12" ht="66">
      <c r="B72" s="18">
        <v>80101500</v>
      </c>
      <c r="C72" s="19" t="s">
        <v>79</v>
      </c>
      <c r="D72" s="30">
        <v>42751</v>
      </c>
      <c r="E72" s="21">
        <v>10</v>
      </c>
      <c r="F72" s="21" t="s">
        <v>110</v>
      </c>
      <c r="G72" s="22" t="s">
        <v>116</v>
      </c>
      <c r="H72" s="23">
        <f>4000000*11</f>
        <v>44000000</v>
      </c>
      <c r="I72" s="23">
        <f>4000000*11</f>
        <v>44000000</v>
      </c>
      <c r="J72" s="14" t="s">
        <v>117</v>
      </c>
      <c r="K72" s="14" t="s">
        <v>117</v>
      </c>
      <c r="L72" s="15" t="s">
        <v>121</v>
      </c>
    </row>
    <row r="73" spans="2:12" ht="60">
      <c r="B73" s="18">
        <v>80101500</v>
      </c>
      <c r="C73" s="19" t="s">
        <v>80</v>
      </c>
      <c r="D73" s="30">
        <v>42767</v>
      </c>
      <c r="E73" s="21">
        <v>11</v>
      </c>
      <c r="F73" s="21" t="s">
        <v>110</v>
      </c>
      <c r="G73" s="22" t="s">
        <v>116</v>
      </c>
      <c r="H73" s="23">
        <f>6500000*11</f>
        <v>71500000</v>
      </c>
      <c r="I73" s="23">
        <f>6500000*11</f>
        <v>71500000</v>
      </c>
      <c r="J73" s="14" t="s">
        <v>117</v>
      </c>
      <c r="K73" s="14" t="s">
        <v>117</v>
      </c>
      <c r="L73" s="15" t="s">
        <v>121</v>
      </c>
    </row>
    <row r="74" spans="2:12" ht="66">
      <c r="B74" s="18">
        <v>80101500</v>
      </c>
      <c r="C74" s="19" t="s">
        <v>81</v>
      </c>
      <c r="D74" s="30">
        <v>42767</v>
      </c>
      <c r="E74" s="21">
        <v>6</v>
      </c>
      <c r="F74" s="21" t="s">
        <v>110</v>
      </c>
      <c r="G74" s="22" t="s">
        <v>116</v>
      </c>
      <c r="H74" s="31">
        <f>4500000*6</f>
        <v>27000000</v>
      </c>
      <c r="I74" s="31">
        <f>4500000*6</f>
        <v>27000000</v>
      </c>
      <c r="J74" s="14" t="s">
        <v>117</v>
      </c>
      <c r="K74" s="14" t="s">
        <v>117</v>
      </c>
      <c r="L74" s="15" t="s">
        <v>121</v>
      </c>
    </row>
    <row r="75" spans="2:12" ht="49.5">
      <c r="B75" s="18">
        <v>80101500</v>
      </c>
      <c r="C75" s="19" t="s">
        <v>82</v>
      </c>
      <c r="D75" s="20">
        <v>42748</v>
      </c>
      <c r="E75" s="21">
        <v>10</v>
      </c>
      <c r="F75" s="21" t="s">
        <v>110</v>
      </c>
      <c r="G75" s="22" t="s">
        <v>116</v>
      </c>
      <c r="H75" s="23">
        <f>6100000*10</f>
        <v>61000000</v>
      </c>
      <c r="I75" s="23">
        <f>6100000*10</f>
        <v>61000000</v>
      </c>
      <c r="J75" s="14" t="s">
        <v>117</v>
      </c>
      <c r="K75" s="14" t="s">
        <v>117</v>
      </c>
      <c r="L75" s="15" t="s">
        <v>118</v>
      </c>
    </row>
    <row r="76" spans="2:12" ht="49.5">
      <c r="B76" s="18">
        <v>80101500</v>
      </c>
      <c r="C76" s="19" t="s">
        <v>82</v>
      </c>
      <c r="D76" s="20">
        <v>42748</v>
      </c>
      <c r="E76" s="21">
        <v>10</v>
      </c>
      <c r="F76" s="21" t="s">
        <v>110</v>
      </c>
      <c r="G76" s="22" t="s">
        <v>116</v>
      </c>
      <c r="H76" s="23">
        <f>6100000*10</f>
        <v>61000000</v>
      </c>
      <c r="I76" s="23">
        <f>6100000*10</f>
        <v>61000000</v>
      </c>
      <c r="J76" s="14" t="s">
        <v>117</v>
      </c>
      <c r="K76" s="14" t="s">
        <v>117</v>
      </c>
      <c r="L76" s="15" t="s">
        <v>118</v>
      </c>
    </row>
    <row r="77" spans="2:12" ht="49.5">
      <c r="B77" s="18">
        <v>80101500</v>
      </c>
      <c r="C77" s="19" t="s">
        <v>82</v>
      </c>
      <c r="D77" s="20">
        <v>42748</v>
      </c>
      <c r="E77" s="21">
        <v>10</v>
      </c>
      <c r="F77" s="21" t="s">
        <v>110</v>
      </c>
      <c r="G77" s="22" t="s">
        <v>116</v>
      </c>
      <c r="H77" s="23">
        <v>54000000</v>
      </c>
      <c r="I77" s="23">
        <v>54000000</v>
      </c>
      <c r="J77" s="14" t="s">
        <v>117</v>
      </c>
      <c r="K77" s="14" t="s">
        <v>117</v>
      </c>
      <c r="L77" s="15" t="s">
        <v>118</v>
      </c>
    </row>
    <row r="78" spans="2:12" ht="49.5">
      <c r="B78" s="18">
        <v>80101500</v>
      </c>
      <c r="C78" s="19" t="s">
        <v>83</v>
      </c>
      <c r="D78" s="20">
        <v>42748</v>
      </c>
      <c r="E78" s="24">
        <v>10</v>
      </c>
      <c r="F78" s="21" t="s">
        <v>110</v>
      </c>
      <c r="G78" s="22" t="s">
        <v>116</v>
      </c>
      <c r="H78" s="23">
        <f>6100000*10</f>
        <v>61000000</v>
      </c>
      <c r="I78" s="23">
        <f>6100000*10</f>
        <v>61000000</v>
      </c>
      <c r="J78" s="14" t="s">
        <v>117</v>
      </c>
      <c r="K78" s="14" t="s">
        <v>117</v>
      </c>
      <c r="L78" s="15" t="s">
        <v>118</v>
      </c>
    </row>
    <row r="79" spans="2:12" ht="45">
      <c r="B79" s="18">
        <v>80101500</v>
      </c>
      <c r="C79" s="19" t="s">
        <v>84</v>
      </c>
      <c r="D79" s="20">
        <v>42748</v>
      </c>
      <c r="E79" s="24">
        <v>11</v>
      </c>
      <c r="F79" s="21" t="s">
        <v>110</v>
      </c>
      <c r="G79" s="22" t="s">
        <v>116</v>
      </c>
      <c r="H79" s="23">
        <v>38000000</v>
      </c>
      <c r="I79" s="23">
        <v>38000000</v>
      </c>
      <c r="J79" s="14" t="s">
        <v>117</v>
      </c>
      <c r="K79" s="14" t="s">
        <v>117</v>
      </c>
      <c r="L79" s="15" t="s">
        <v>118</v>
      </c>
    </row>
    <row r="80" spans="2:12" ht="49.5">
      <c r="B80" s="18">
        <v>44122003</v>
      </c>
      <c r="C80" s="19" t="s">
        <v>85</v>
      </c>
      <c r="D80" s="20">
        <v>42795</v>
      </c>
      <c r="E80" s="24">
        <v>10</v>
      </c>
      <c r="F80" s="21" t="s">
        <v>114</v>
      </c>
      <c r="G80" s="22" t="s">
        <v>116</v>
      </c>
      <c r="H80" s="23">
        <v>8500000</v>
      </c>
      <c r="I80" s="23">
        <v>8500000</v>
      </c>
      <c r="J80" s="14" t="s">
        <v>117</v>
      </c>
      <c r="K80" s="14" t="s">
        <v>117</v>
      </c>
      <c r="L80" s="15" t="s">
        <v>118</v>
      </c>
    </row>
    <row r="81" spans="2:12" ht="45">
      <c r="B81" s="18">
        <v>43231500</v>
      </c>
      <c r="C81" s="19" t="s">
        <v>86</v>
      </c>
      <c r="D81" s="20">
        <v>43023</v>
      </c>
      <c r="E81" s="24">
        <v>1</v>
      </c>
      <c r="F81" s="21" t="s">
        <v>114</v>
      </c>
      <c r="G81" s="22" t="s">
        <v>116</v>
      </c>
      <c r="H81" s="23">
        <v>23300000</v>
      </c>
      <c r="I81" s="23">
        <v>23300000</v>
      </c>
      <c r="J81" s="14" t="s">
        <v>117</v>
      </c>
      <c r="K81" s="14" t="s">
        <v>117</v>
      </c>
      <c r="L81" s="15" t="s">
        <v>118</v>
      </c>
    </row>
    <row r="82" spans="2:12" ht="45">
      <c r="B82" s="18">
        <v>43231500</v>
      </c>
      <c r="C82" s="19" t="s">
        <v>87</v>
      </c>
      <c r="D82" s="20">
        <v>42826</v>
      </c>
      <c r="E82" s="24">
        <v>1</v>
      </c>
      <c r="F82" s="21" t="s">
        <v>115</v>
      </c>
      <c r="G82" s="22" t="s">
        <v>116</v>
      </c>
      <c r="H82" s="23">
        <v>14700000</v>
      </c>
      <c r="I82" s="23">
        <v>14700000</v>
      </c>
      <c r="J82" s="14" t="s">
        <v>117</v>
      </c>
      <c r="K82" s="14" t="s">
        <v>117</v>
      </c>
      <c r="L82" s="15" t="s">
        <v>118</v>
      </c>
    </row>
    <row r="83" spans="2:12" ht="45">
      <c r="B83" s="18">
        <v>43231500</v>
      </c>
      <c r="C83" s="27" t="s">
        <v>88</v>
      </c>
      <c r="D83" s="20">
        <v>42826</v>
      </c>
      <c r="E83" s="24">
        <v>12</v>
      </c>
      <c r="F83" s="21" t="s">
        <v>110</v>
      </c>
      <c r="G83" s="22" t="s">
        <v>116</v>
      </c>
      <c r="H83" s="23">
        <v>4000000</v>
      </c>
      <c r="I83" s="23">
        <v>4000000</v>
      </c>
      <c r="J83" s="14" t="s">
        <v>117</v>
      </c>
      <c r="K83" s="14" t="s">
        <v>117</v>
      </c>
      <c r="L83" s="15" t="s">
        <v>118</v>
      </c>
    </row>
    <row r="84" spans="2:12" ht="66">
      <c r="B84" s="18">
        <v>78111800</v>
      </c>
      <c r="C84" s="27" t="s">
        <v>89</v>
      </c>
      <c r="D84" s="20">
        <v>42781</v>
      </c>
      <c r="E84" s="24">
        <v>10</v>
      </c>
      <c r="F84" s="21" t="s">
        <v>113</v>
      </c>
      <c r="G84" s="22" t="s">
        <v>116</v>
      </c>
      <c r="H84" s="23">
        <v>60000000</v>
      </c>
      <c r="I84" s="23">
        <v>60000000</v>
      </c>
      <c r="J84" s="14" t="s">
        <v>117</v>
      </c>
      <c r="K84" s="14" t="s">
        <v>117</v>
      </c>
      <c r="L84" s="15" t="s">
        <v>118</v>
      </c>
    </row>
    <row r="85" spans="2:12" ht="66">
      <c r="B85" s="18">
        <v>78102200</v>
      </c>
      <c r="C85" s="27" t="s">
        <v>90</v>
      </c>
      <c r="D85" s="20">
        <v>42795</v>
      </c>
      <c r="E85" s="24">
        <v>12</v>
      </c>
      <c r="F85" s="21" t="s">
        <v>114</v>
      </c>
      <c r="G85" s="22" t="s">
        <v>116</v>
      </c>
      <c r="H85" s="23">
        <v>8000000</v>
      </c>
      <c r="I85" s="23">
        <v>8000000</v>
      </c>
      <c r="J85" s="14" t="s">
        <v>117</v>
      </c>
      <c r="K85" s="14" t="s">
        <v>117</v>
      </c>
      <c r="L85" s="15" t="s">
        <v>118</v>
      </c>
    </row>
    <row r="86" spans="2:12" ht="49.5">
      <c r="B86" s="18">
        <v>81112400</v>
      </c>
      <c r="C86" s="27" t="s">
        <v>91</v>
      </c>
      <c r="D86" s="20">
        <v>42781</v>
      </c>
      <c r="E86" s="24">
        <v>10</v>
      </c>
      <c r="F86" s="21" t="s">
        <v>113</v>
      </c>
      <c r="G86" s="22" t="s">
        <v>116</v>
      </c>
      <c r="H86" s="23">
        <v>25056000</v>
      </c>
      <c r="I86" s="23">
        <v>25056000</v>
      </c>
      <c r="J86" s="14" t="s">
        <v>117</v>
      </c>
      <c r="K86" s="14" t="s">
        <v>117</v>
      </c>
      <c r="L86" s="15" t="s">
        <v>118</v>
      </c>
    </row>
    <row r="87" spans="2:12" ht="49.5">
      <c r="B87" s="18">
        <v>81112400</v>
      </c>
      <c r="C87" s="27" t="s">
        <v>91</v>
      </c>
      <c r="D87" s="20">
        <v>42781</v>
      </c>
      <c r="E87" s="24">
        <v>10</v>
      </c>
      <c r="F87" s="21" t="s">
        <v>113</v>
      </c>
      <c r="G87" s="22" t="s">
        <v>116</v>
      </c>
      <c r="H87" s="23">
        <v>12000000</v>
      </c>
      <c r="I87" s="23">
        <v>12000000</v>
      </c>
      <c r="J87" s="14" t="s">
        <v>117</v>
      </c>
      <c r="K87" s="14" t="s">
        <v>117</v>
      </c>
      <c r="L87" s="15" t="s">
        <v>118</v>
      </c>
    </row>
    <row r="88" spans="2:12" ht="115.5">
      <c r="B88" s="32" t="s">
        <v>124</v>
      </c>
      <c r="C88" s="27" t="s">
        <v>92</v>
      </c>
      <c r="D88" s="20">
        <v>42795</v>
      </c>
      <c r="E88" s="24">
        <v>12</v>
      </c>
      <c r="F88" s="21" t="s">
        <v>113</v>
      </c>
      <c r="G88" s="22" t="s">
        <v>116</v>
      </c>
      <c r="H88" s="23">
        <v>26600000</v>
      </c>
      <c r="I88" s="23">
        <v>26600000</v>
      </c>
      <c r="J88" s="14" t="s">
        <v>117</v>
      </c>
      <c r="K88" s="14" t="s">
        <v>117</v>
      </c>
      <c r="L88" s="15" t="s">
        <v>118</v>
      </c>
    </row>
    <row r="89" spans="2:12" ht="45">
      <c r="B89" s="18">
        <v>43231500</v>
      </c>
      <c r="C89" s="27" t="s">
        <v>93</v>
      </c>
      <c r="D89" s="20">
        <v>42781</v>
      </c>
      <c r="E89" s="24">
        <v>12</v>
      </c>
      <c r="F89" s="21" t="s">
        <v>110</v>
      </c>
      <c r="G89" s="22" t="s">
        <v>116</v>
      </c>
      <c r="H89" s="23">
        <v>500000</v>
      </c>
      <c r="I89" s="23">
        <v>500000</v>
      </c>
      <c r="J89" s="14" t="s">
        <v>117</v>
      </c>
      <c r="K89" s="14" t="s">
        <v>117</v>
      </c>
      <c r="L89" s="15" t="s">
        <v>118</v>
      </c>
    </row>
    <row r="90" spans="2:12" ht="66">
      <c r="B90" s="18">
        <v>76111501</v>
      </c>
      <c r="C90" s="27" t="s">
        <v>94</v>
      </c>
      <c r="D90" s="20">
        <v>42748</v>
      </c>
      <c r="E90" s="24">
        <v>12</v>
      </c>
      <c r="F90" s="21" t="s">
        <v>114</v>
      </c>
      <c r="G90" s="22" t="s">
        <v>116</v>
      </c>
      <c r="H90" s="23">
        <v>28000000</v>
      </c>
      <c r="I90" s="23">
        <v>28000000</v>
      </c>
      <c r="J90" s="14" t="s">
        <v>117</v>
      </c>
      <c r="K90" s="14" t="s">
        <v>117</v>
      </c>
      <c r="L90" s="15" t="s">
        <v>118</v>
      </c>
    </row>
    <row r="91" spans="2:12" ht="49.5">
      <c r="B91" s="18">
        <v>72154066</v>
      </c>
      <c r="C91" s="27" t="s">
        <v>95</v>
      </c>
      <c r="D91" s="20">
        <v>42781</v>
      </c>
      <c r="E91" s="24">
        <v>3</v>
      </c>
      <c r="F91" s="21" t="s">
        <v>113</v>
      </c>
      <c r="G91" s="22" t="s">
        <v>116</v>
      </c>
      <c r="H91" s="23">
        <v>39000000</v>
      </c>
      <c r="I91" s="23">
        <v>39000000</v>
      </c>
      <c r="J91" s="14" t="s">
        <v>117</v>
      </c>
      <c r="K91" s="14" t="s">
        <v>117</v>
      </c>
      <c r="L91" s="15" t="s">
        <v>118</v>
      </c>
    </row>
    <row r="92" spans="2:12" ht="115.5">
      <c r="B92" s="18">
        <v>80131500</v>
      </c>
      <c r="C92" s="27" t="s">
        <v>96</v>
      </c>
      <c r="D92" s="20">
        <v>42750</v>
      </c>
      <c r="E92" s="24">
        <v>12</v>
      </c>
      <c r="F92" s="21" t="s">
        <v>110</v>
      </c>
      <c r="G92" s="22" t="s">
        <v>116</v>
      </c>
      <c r="H92" s="23">
        <v>245000000</v>
      </c>
      <c r="I92" s="23">
        <v>245000000</v>
      </c>
      <c r="J92" s="14" t="s">
        <v>117</v>
      </c>
      <c r="K92" s="14" t="s">
        <v>117</v>
      </c>
      <c r="L92" s="15" t="s">
        <v>118</v>
      </c>
    </row>
    <row r="93" spans="2:12" ht="66">
      <c r="B93" s="18">
        <v>93141506</v>
      </c>
      <c r="C93" s="27" t="s">
        <v>97</v>
      </c>
      <c r="D93" s="20">
        <v>42765</v>
      </c>
      <c r="E93" s="24">
        <v>12</v>
      </c>
      <c r="F93" s="21" t="s">
        <v>110</v>
      </c>
      <c r="G93" s="22" t="s">
        <v>116</v>
      </c>
      <c r="H93" s="23">
        <v>48000000</v>
      </c>
      <c r="I93" s="23">
        <v>48000000</v>
      </c>
      <c r="J93" s="14" t="s">
        <v>117</v>
      </c>
      <c r="K93" s="14" t="s">
        <v>117</v>
      </c>
      <c r="L93" s="15" t="s">
        <v>118</v>
      </c>
    </row>
    <row r="94" spans="2:12" ht="49.5">
      <c r="B94" s="18">
        <v>42181501</v>
      </c>
      <c r="C94" s="27" t="s">
        <v>98</v>
      </c>
      <c r="D94" s="20">
        <v>42809</v>
      </c>
      <c r="E94" s="24">
        <v>1</v>
      </c>
      <c r="F94" s="21" t="s">
        <v>115</v>
      </c>
      <c r="G94" s="22" t="s">
        <v>116</v>
      </c>
      <c r="H94" s="23">
        <v>1500000</v>
      </c>
      <c r="I94" s="23">
        <v>1500000</v>
      </c>
      <c r="J94" s="14" t="s">
        <v>117</v>
      </c>
      <c r="K94" s="14" t="s">
        <v>117</v>
      </c>
      <c r="L94" s="15" t="s">
        <v>118</v>
      </c>
    </row>
    <row r="95" spans="2:12" ht="49.5">
      <c r="B95" s="18">
        <v>85121700</v>
      </c>
      <c r="C95" s="27" t="s">
        <v>99</v>
      </c>
      <c r="D95" s="20">
        <v>42825</v>
      </c>
      <c r="E95" s="24">
        <v>10</v>
      </c>
      <c r="F95" s="21" t="s">
        <v>115</v>
      </c>
      <c r="G95" s="22" t="s">
        <v>116</v>
      </c>
      <c r="H95" s="23">
        <v>2000000</v>
      </c>
      <c r="I95" s="23">
        <v>2000000</v>
      </c>
      <c r="J95" s="14" t="s">
        <v>117</v>
      </c>
      <c r="K95" s="14" t="s">
        <v>117</v>
      </c>
      <c r="L95" s="15" t="s">
        <v>118</v>
      </c>
    </row>
    <row r="96" spans="2:12" ht="49.5">
      <c r="B96" s="18">
        <v>85121504</v>
      </c>
      <c r="C96" s="27" t="s">
        <v>100</v>
      </c>
      <c r="D96" s="20">
        <v>42870</v>
      </c>
      <c r="E96" s="24">
        <v>2</v>
      </c>
      <c r="F96" s="21" t="s">
        <v>110</v>
      </c>
      <c r="G96" s="22" t="s">
        <v>116</v>
      </c>
      <c r="H96" s="23">
        <v>3500000</v>
      </c>
      <c r="I96" s="23">
        <v>3500000</v>
      </c>
      <c r="J96" s="14" t="s">
        <v>117</v>
      </c>
      <c r="K96" s="14" t="s">
        <v>117</v>
      </c>
      <c r="L96" s="15" t="s">
        <v>118</v>
      </c>
    </row>
    <row r="98" spans="2:4" ht="30.75" thickBot="1">
      <c r="B98" s="33" t="s">
        <v>21</v>
      </c>
      <c r="C98" s="34"/>
      <c r="D98" s="34"/>
    </row>
    <row r="99" spans="2:4" ht="45">
      <c r="B99" s="35" t="s">
        <v>6</v>
      </c>
      <c r="C99" s="36" t="s">
        <v>22</v>
      </c>
      <c r="D99" s="37" t="s">
        <v>14</v>
      </c>
    </row>
    <row r="100" spans="2:4" ht="15">
      <c r="B100" s="38"/>
      <c r="C100" s="39"/>
      <c r="D100" s="40"/>
    </row>
    <row r="101" spans="2:4" ht="15">
      <c r="B101" s="38"/>
      <c r="C101" s="39"/>
      <c r="D101" s="40"/>
    </row>
    <row r="102" spans="2:4" ht="15">
      <c r="B102" s="38"/>
      <c r="C102" s="39"/>
      <c r="D102" s="40"/>
    </row>
    <row r="103" spans="2:4" ht="15">
      <c r="B103" s="38"/>
      <c r="C103" s="39"/>
      <c r="D103" s="40"/>
    </row>
    <row r="104" spans="2:4" ht="15.75" thickBot="1">
      <c r="B104" s="41"/>
      <c r="C104" s="42"/>
      <c r="D104" s="43"/>
    </row>
  </sheetData>
  <sheetProtection/>
  <autoFilter ref="B18:K96"/>
  <mergeCells count="2">
    <mergeCell ref="F5:I9"/>
    <mergeCell ref="F11:I15"/>
  </mergeCells>
  <dataValidations count="1">
    <dataValidation allowBlank="1" showInputMessage="1" showErrorMessage="1" error="Seleccione una de las opciones de la celda" sqref="C52"/>
  </dataValidations>
  <printOptions/>
  <pageMargins left="0.7" right="0.7" top="0.75" bottom="0.75" header="0.3" footer="0.3"/>
  <pageSetup fitToHeight="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Cesar Orlando Parra Sanabria</cp:lastModifiedBy>
  <cp:lastPrinted>2017-01-13T13:08:04Z</cp:lastPrinted>
  <dcterms:created xsi:type="dcterms:W3CDTF">2012-12-10T15:58:41Z</dcterms:created>
  <dcterms:modified xsi:type="dcterms:W3CDTF">2017-01-16T21:43:19Z</dcterms:modified>
  <cp:category/>
  <cp:version/>
  <cp:contentType/>
  <cp:contentStatus/>
</cp:coreProperties>
</file>