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8326"/>
  <workbookPr/>
  <mc:AlternateContent xmlns:mc="http://schemas.openxmlformats.org/markup-compatibility/2006">
    <mc:Choice Requires="x15">
      <x15ac:absPath xmlns:x15ac="http://schemas.microsoft.com/office/spreadsheetml/2010/11/ac" url="C:\Users\nnaranjo\OneDrive - Región Administrativa y de Planeación Especial RAPE\BACKUP CONTRATOS RAPE 31072015\LEY DE TRANSPARENCIA\"/>
    </mc:Choice>
  </mc:AlternateContent>
  <xr:revisionPtr revIDLastSave="28" documentId="8F397C9B83E57DA9B1D14B20EAF93E7B4AA7ECD4" xr6:coauthVersionLast="21" xr6:coauthVersionMax="21" xr10:uidLastSave="{4E5F60FD-50E5-4D08-AC02-516FE179B9C9}"/>
  <bookViews>
    <workbookView xWindow="0" yWindow="0" windowWidth="28800" windowHeight="13275" firstSheet="1" activeTab="1" xr2:uid="{00000000-000D-0000-FFFF-FFFF00000000}"/>
  </bookViews>
  <sheets>
    <sheet name="Guia" sheetId="2" state="hidden" r:id="rId1"/>
    <sheet name="Matríz de Cumplimiento Ley 1712" sheetId="1" r:id="rId2"/>
    <sheet name="Matríz de Cumplimiento Ley  (2)" sheetId="7" state="hidden" r:id="rId3"/>
  </sheets>
  <definedNames>
    <definedName name="_xlnm._FilterDatabase" localSheetId="2" hidden="1">'Matríz de Cumplimiento Ley  (2)'!$A$11:$R$81</definedName>
    <definedName name="_xlnm._FilterDatabase" localSheetId="1" hidden="1">'Matríz de Cumplimiento Ley 1712'!$A$11:$R$81</definedName>
    <definedName name="_xlnm.Print_Area" localSheetId="2">'Matríz de Cumplimiento Ley  (2)'!$A$1:$R$80</definedName>
    <definedName name="_xlnm.Print_Area" localSheetId="1">'Matríz de Cumplimiento Ley 1712'!$A$1:$R$80</definedName>
    <definedName name="_xlnm.Print_Titles" localSheetId="2">'Matríz de Cumplimiento Ley  (2)'!$1:$11</definedName>
    <definedName name="_xlnm.Print_Titles" localSheetId="1">'Matríz de Cumplimiento Ley 1712'!$1:$11</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0" i="1" l="1"/>
  <c r="N22" i="1" l="1"/>
  <c r="N64" i="1" l="1"/>
  <c r="N71" i="1"/>
  <c r="N70" i="1"/>
  <c r="N69" i="1"/>
  <c r="N67" i="1"/>
  <c r="N66" i="1"/>
  <c r="N55" i="1"/>
  <c r="N23" i="1"/>
  <c r="N80" i="7" l="1"/>
  <c r="P80" i="7" s="1"/>
  <c r="Q80" i="7" s="1"/>
  <c r="E80" i="7"/>
  <c r="O79" i="7"/>
  <c r="E79" i="7"/>
  <c r="O78" i="7"/>
  <c r="E78" i="7"/>
  <c r="O77" i="7"/>
  <c r="E77" i="7"/>
  <c r="O76" i="7"/>
  <c r="E76" i="7"/>
  <c r="N75" i="7"/>
  <c r="P75" i="7" s="1"/>
  <c r="Q75" i="7" s="1"/>
  <c r="Q74" i="7"/>
  <c r="N74" i="7"/>
  <c r="P74" i="7" s="1"/>
  <c r="E74" i="7"/>
  <c r="N73" i="7"/>
  <c r="P73" i="7" s="1"/>
  <c r="Q73" i="7" s="1"/>
  <c r="E73" i="7"/>
  <c r="N72" i="7"/>
  <c r="P72" i="7" s="1"/>
  <c r="Q72" i="7" s="1"/>
  <c r="E72" i="7"/>
  <c r="Q71" i="7"/>
  <c r="P71" i="7"/>
  <c r="O71" i="7"/>
  <c r="E71" i="7"/>
  <c r="O70" i="7"/>
  <c r="E70" i="7"/>
  <c r="P69" i="7"/>
  <c r="Q69" i="7" s="1"/>
  <c r="O69" i="7"/>
  <c r="E69" i="7"/>
  <c r="N68" i="7"/>
  <c r="Q68" i="7" s="1"/>
  <c r="E68" i="7"/>
  <c r="P67" i="7"/>
  <c r="Q67" i="7" s="1"/>
  <c r="O67" i="7"/>
  <c r="E67" i="7"/>
  <c r="P66" i="7"/>
  <c r="O66" i="7"/>
  <c r="E66" i="7"/>
  <c r="N65" i="7"/>
  <c r="P64" i="7" s="1"/>
  <c r="E65" i="7"/>
  <c r="O64" i="7"/>
  <c r="E64" i="7"/>
  <c r="N63" i="7"/>
  <c r="P63" i="7" s="1"/>
  <c r="E63" i="7"/>
  <c r="N62" i="7"/>
  <c r="O62" i="7" s="1"/>
  <c r="E62" i="7"/>
  <c r="N61" i="7"/>
  <c r="P61" i="7" s="1"/>
  <c r="E61" i="7"/>
  <c r="N60" i="7"/>
  <c r="P60" i="7" s="1"/>
  <c r="E60" i="7"/>
  <c r="N59" i="7"/>
  <c r="P59" i="7" s="1"/>
  <c r="E59" i="7"/>
  <c r="N58" i="7"/>
  <c r="O58" i="7" s="1"/>
  <c r="E58" i="7"/>
  <c r="P57" i="7"/>
  <c r="N57" i="7"/>
  <c r="O57" i="7" s="1"/>
  <c r="E57" i="7"/>
  <c r="N56" i="7"/>
  <c r="O56" i="7" s="1"/>
  <c r="E56" i="7"/>
  <c r="P55" i="7"/>
  <c r="O55" i="7"/>
  <c r="E55" i="7"/>
  <c r="P54" i="7"/>
  <c r="N54" i="7"/>
  <c r="O54" i="7" s="1"/>
  <c r="E54" i="7"/>
  <c r="N53" i="7"/>
  <c r="P53" i="7" s="1"/>
  <c r="E53" i="7"/>
  <c r="N52" i="7"/>
  <c r="P52" i="7" s="1"/>
  <c r="E52" i="7"/>
  <c r="N51" i="7"/>
  <c r="P51" i="7" s="1"/>
  <c r="E51" i="7"/>
  <c r="N50" i="7"/>
  <c r="E50" i="7"/>
  <c r="N49" i="7"/>
  <c r="O49" i="7" s="1"/>
  <c r="E49" i="7"/>
  <c r="N48" i="7"/>
  <c r="O48" i="7" s="1"/>
  <c r="E48" i="7"/>
  <c r="N47" i="7"/>
  <c r="O47" i="7" s="1"/>
  <c r="E47" i="7"/>
  <c r="N46" i="7"/>
  <c r="O46" i="7" s="1"/>
  <c r="E46" i="7"/>
  <c r="N45" i="7"/>
  <c r="E45" i="7"/>
  <c r="N44" i="7"/>
  <c r="N43" i="7"/>
  <c r="N42" i="7"/>
  <c r="N41" i="7"/>
  <c r="N39" i="7"/>
  <c r="N38" i="7"/>
  <c r="N37" i="7"/>
  <c r="N36" i="7"/>
  <c r="E36" i="7"/>
  <c r="N35" i="7"/>
  <c r="N34" i="7"/>
  <c r="N33" i="7"/>
  <c r="N32" i="7"/>
  <c r="N31" i="7"/>
  <c r="N30" i="7"/>
  <c r="N29" i="7"/>
  <c r="N28" i="7"/>
  <c r="N27" i="7"/>
  <c r="E27" i="7"/>
  <c r="N26" i="7"/>
  <c r="O26" i="7" s="1"/>
  <c r="E26" i="7"/>
  <c r="N25" i="7"/>
  <c r="O25" i="7" s="1"/>
  <c r="E25" i="7"/>
  <c r="N24" i="7"/>
  <c r="O24" i="7" s="1"/>
  <c r="E24" i="7"/>
  <c r="O23" i="7"/>
  <c r="E23" i="7"/>
  <c r="O22" i="7"/>
  <c r="E22" i="7"/>
  <c r="N21" i="7"/>
  <c r="O21" i="7" s="1"/>
  <c r="E21" i="7"/>
  <c r="N20" i="7"/>
  <c r="O20" i="7" s="1"/>
  <c r="E20" i="7"/>
  <c r="N19" i="7"/>
  <c r="N18" i="7"/>
  <c r="O18" i="7" s="1"/>
  <c r="E18" i="7"/>
  <c r="N17" i="7"/>
  <c r="E17" i="7"/>
  <c r="N16" i="7"/>
  <c r="O16" i="7" s="1"/>
  <c r="E16" i="7"/>
  <c r="N15" i="7"/>
  <c r="O15" i="7" s="1"/>
  <c r="E15" i="7"/>
  <c r="N14" i="7"/>
  <c r="O14" i="7" s="1"/>
  <c r="E14" i="7"/>
  <c r="N13" i="7"/>
  <c r="O13" i="7" s="1"/>
  <c r="E13" i="7"/>
  <c r="O12" i="7"/>
  <c r="N12" i="7"/>
  <c r="E12" i="7"/>
  <c r="N63" i="1"/>
  <c r="O36" i="7" l="1"/>
  <c r="O65" i="7"/>
  <c r="O27" i="7"/>
  <c r="P27" i="7"/>
  <c r="P45" i="7"/>
  <c r="P50" i="7"/>
  <c r="P56" i="7"/>
  <c r="Q53" i="7" s="1"/>
  <c r="O63" i="7"/>
  <c r="O72" i="7"/>
  <c r="O80" i="7"/>
  <c r="P12" i="7"/>
  <c r="P17" i="7"/>
  <c r="N81" i="7"/>
  <c r="O17" i="7"/>
  <c r="O59" i="7"/>
  <c r="O60" i="7"/>
  <c r="O61" i="7"/>
  <c r="O68" i="7"/>
  <c r="O73" i="7"/>
  <c r="O45" i="7"/>
  <c r="O50" i="7"/>
  <c r="O51" i="7"/>
  <c r="O52" i="7"/>
  <c r="O53" i="7"/>
  <c r="P68" i="7"/>
  <c r="O74" i="7"/>
  <c r="N49" i="1"/>
  <c r="N47" i="1"/>
  <c r="P81" i="7" l="1"/>
  <c r="Q12" i="7"/>
  <c r="Q81" i="7" s="1"/>
  <c r="O81" i="7"/>
  <c r="N31" i="1"/>
  <c r="N72" i="1" l="1"/>
  <c r="N58" i="1" l="1"/>
  <c r="O58" i="1" s="1"/>
  <c r="N57" i="1"/>
  <c r="O57" i="1" s="1"/>
  <c r="E58" i="1"/>
  <c r="P57" i="1" l="1"/>
  <c r="O47" i="1"/>
  <c r="O46" i="1"/>
  <c r="N25" i="1"/>
  <c r="O25" i="1" s="1"/>
  <c r="D172" i="2" l="1"/>
  <c r="D173" i="2"/>
  <c r="D174" i="2"/>
  <c r="D175" i="2"/>
  <c r="D176" i="2"/>
  <c r="D177" i="2"/>
  <c r="D178" i="2"/>
  <c r="D179" i="2"/>
  <c r="D180" i="2"/>
  <c r="D171" i="2"/>
  <c r="N17" i="1"/>
  <c r="O17" i="1" s="1"/>
  <c r="N18" i="1"/>
  <c r="O18" i="1" s="1"/>
  <c r="N20" i="1"/>
  <c r="O20" i="1" s="1"/>
  <c r="N21" i="1"/>
  <c r="O21" i="1" s="1"/>
  <c r="O22" i="1"/>
  <c r="O23" i="1"/>
  <c r="N24" i="1"/>
  <c r="O24" i="1" s="1"/>
  <c r="N26" i="1"/>
  <c r="O26" i="1" s="1"/>
  <c r="N76" i="1"/>
  <c r="O76" i="1" s="1"/>
  <c r="N77" i="1"/>
  <c r="O77" i="1" s="1"/>
  <c r="N78" i="1"/>
  <c r="O78" i="1" s="1"/>
  <c r="N79" i="1"/>
  <c r="O79" i="1" s="1"/>
  <c r="F180" i="2" l="1"/>
  <c r="D182" i="2"/>
  <c r="E21" i="1"/>
  <c r="E22" i="1"/>
  <c r="E23" i="1"/>
  <c r="E36" i="1"/>
  <c r="N27" i="1"/>
  <c r="E27" i="1"/>
  <c r="E171" i="2" l="1"/>
  <c r="E173" i="2"/>
  <c r="E177" i="2"/>
  <c r="E176" i="2"/>
  <c r="E178" i="2"/>
  <c r="E179" i="2"/>
  <c r="E172" i="2"/>
  <c r="E174" i="2"/>
  <c r="E180" i="2"/>
  <c r="E175" i="2"/>
  <c r="E76" i="1"/>
  <c r="N75" i="1"/>
  <c r="P75" i="1" s="1"/>
  <c r="E77" i="1"/>
  <c r="E78" i="1"/>
  <c r="E79" i="1"/>
  <c r="N73" i="1"/>
  <c r="E73" i="1"/>
  <c r="E80" i="1"/>
  <c r="N80" i="1"/>
  <c r="P80" i="1" l="1"/>
  <c r="Q80" i="1" s="1"/>
  <c r="O80" i="1"/>
  <c r="P73" i="1"/>
  <c r="Q73" i="1" s="1"/>
  <c r="O73" i="1"/>
  <c r="Q75" i="1"/>
  <c r="E182" i="2"/>
  <c r="O50" i="1"/>
  <c r="E50" i="1"/>
  <c r="F178" i="2" l="1"/>
  <c r="D121" i="2"/>
  <c r="D124" i="2"/>
  <c r="D125" i="2"/>
  <c r="D123" i="2"/>
  <c r="D127" i="2"/>
  <c r="D120" i="2"/>
  <c r="D126" i="2"/>
  <c r="D117" i="2"/>
  <c r="D118" i="2"/>
  <c r="D116" i="2"/>
  <c r="D115" i="2"/>
  <c r="D122" i="2"/>
  <c r="D119" i="2"/>
  <c r="D128" i="2"/>
  <c r="D89" i="2" l="1"/>
  <c r="D90" i="2"/>
  <c r="D91" i="2"/>
  <c r="D92" i="2"/>
  <c r="D93" i="2"/>
  <c r="D94" i="2"/>
  <c r="D95" i="2"/>
  <c r="D96" i="2"/>
  <c r="D97" i="2"/>
  <c r="D98" i="2"/>
  <c r="D99" i="2"/>
  <c r="D100" i="2"/>
  <c r="D101" i="2"/>
  <c r="D88" i="2"/>
  <c r="F92" i="2" l="1"/>
  <c r="F91" i="2"/>
  <c r="F94" i="2"/>
  <c r="D102" i="2"/>
  <c r="N74" i="1"/>
  <c r="O74" i="1" s="1"/>
  <c r="O71" i="1"/>
  <c r="O70" i="1"/>
  <c r="O69" i="1"/>
  <c r="N68" i="1"/>
  <c r="O68" i="1" s="1"/>
  <c r="N65" i="1"/>
  <c r="O65" i="1" s="1"/>
  <c r="O64" i="1"/>
  <c r="N62" i="1"/>
  <c r="O62" i="1" s="1"/>
  <c r="N61" i="1"/>
  <c r="O61" i="1" s="1"/>
  <c r="N60" i="1"/>
  <c r="N59" i="1"/>
  <c r="N56" i="1"/>
  <c r="N54" i="1"/>
  <c r="N53" i="1"/>
  <c r="N52" i="1"/>
  <c r="N51" i="1"/>
  <c r="O51" i="1" s="1"/>
  <c r="E74" i="1"/>
  <c r="E72" i="1"/>
  <c r="E71" i="1"/>
  <c r="E70" i="1"/>
  <c r="E69" i="1"/>
  <c r="E68" i="1"/>
  <c r="E67" i="1"/>
  <c r="E66" i="1"/>
  <c r="E65" i="1"/>
  <c r="E64" i="1"/>
  <c r="E63" i="1"/>
  <c r="E62" i="1"/>
  <c r="E61" i="1"/>
  <c r="E60" i="1"/>
  <c r="E59" i="1"/>
  <c r="E57" i="1"/>
  <c r="E56" i="1"/>
  <c r="E55" i="1"/>
  <c r="E54" i="1"/>
  <c r="E53" i="1"/>
  <c r="E52" i="1"/>
  <c r="E51" i="1"/>
  <c r="E49" i="1"/>
  <c r="E48" i="1"/>
  <c r="E47" i="1"/>
  <c r="E46" i="1"/>
  <c r="E45" i="1"/>
  <c r="E26" i="1"/>
  <c r="E25" i="1"/>
  <c r="E24" i="1"/>
  <c r="E20" i="1"/>
  <c r="E18" i="1"/>
  <c r="E17" i="1"/>
  <c r="E16" i="1"/>
  <c r="E15" i="1"/>
  <c r="E14" i="1"/>
  <c r="E13" i="1"/>
  <c r="E12" i="1"/>
  <c r="P66" i="1" l="1"/>
  <c r="O66" i="1"/>
  <c r="E122" i="2"/>
  <c r="E115" i="2"/>
  <c r="E116" i="2"/>
  <c r="E121" i="2"/>
  <c r="E119" i="2"/>
  <c r="E118" i="2"/>
  <c r="E128" i="2"/>
  <c r="E127" i="2"/>
  <c r="E117" i="2"/>
  <c r="E126" i="2"/>
  <c r="E120" i="2"/>
  <c r="E123" i="2"/>
  <c r="E125" i="2"/>
  <c r="E124" i="2"/>
  <c r="P55" i="1"/>
  <c r="O55" i="1"/>
  <c r="P52" i="1"/>
  <c r="O52" i="1"/>
  <c r="P56" i="1"/>
  <c r="O56" i="1"/>
  <c r="P53" i="1"/>
  <c r="O53" i="1"/>
  <c r="P59" i="1"/>
  <c r="O59" i="1"/>
  <c r="P63" i="1"/>
  <c r="O63" i="1"/>
  <c r="P67" i="1"/>
  <c r="Q67" i="1" s="1"/>
  <c r="O67" i="1"/>
  <c r="P54" i="1"/>
  <c r="O54" i="1"/>
  <c r="P60" i="1"/>
  <c r="O60" i="1"/>
  <c r="P72" i="1"/>
  <c r="Q72" i="1" s="1"/>
  <c r="O72" i="1"/>
  <c r="P61" i="1"/>
  <c r="P69" i="1"/>
  <c r="Q71" i="1"/>
  <c r="P71" i="1"/>
  <c r="P51" i="1"/>
  <c r="P50" i="1"/>
  <c r="P64" i="1"/>
  <c r="Q68" i="1"/>
  <c r="P68" i="1"/>
  <c r="Q69" i="1"/>
  <c r="Q74" i="1"/>
  <c r="P74" i="1"/>
  <c r="E102" i="2"/>
  <c r="F99" i="2"/>
  <c r="F95" i="2"/>
  <c r="F90" i="2"/>
  <c r="E93" i="2"/>
  <c r="E94" i="2"/>
  <c r="E96" i="2"/>
  <c r="E99" i="2"/>
  <c r="G117" i="2"/>
  <c r="D106" i="2"/>
  <c r="G116" i="2"/>
  <c r="G115" i="2"/>
  <c r="H115" i="2" s="1"/>
  <c r="G118" i="2"/>
  <c r="H118" i="2" s="1"/>
  <c r="E97" i="2"/>
  <c r="E91" i="2"/>
  <c r="E92" i="2"/>
  <c r="E101" i="2"/>
  <c r="E98" i="2"/>
  <c r="E89" i="2"/>
  <c r="E90" i="2"/>
  <c r="E88" i="2"/>
  <c r="E95" i="2"/>
  <c r="E100" i="2"/>
  <c r="D107" i="2"/>
  <c r="D109" i="2"/>
  <c r="D108" i="2"/>
  <c r="F100" i="2"/>
  <c r="F98" i="2"/>
  <c r="O49" i="1"/>
  <c r="N48" i="1"/>
  <c r="N45" i="1"/>
  <c r="N35" i="1"/>
  <c r="N34" i="1"/>
  <c r="N33" i="1"/>
  <c r="N32" i="1"/>
  <c r="N30" i="1"/>
  <c r="N29" i="1"/>
  <c r="N28" i="1"/>
  <c r="N19" i="1"/>
  <c r="P17" i="1" s="1"/>
  <c r="N16" i="1"/>
  <c r="O16" i="1" s="1"/>
  <c r="N15" i="1"/>
  <c r="O15" i="1" s="1"/>
  <c r="N14" i="1"/>
  <c r="O14" i="1" s="1"/>
  <c r="N13" i="1"/>
  <c r="N12" i="1"/>
  <c r="F88" i="2" l="1"/>
  <c r="O45" i="1"/>
  <c r="O13" i="1"/>
  <c r="Q53" i="1"/>
  <c r="F101" i="2"/>
  <c r="O48" i="1"/>
  <c r="E109" i="2"/>
  <c r="F177" i="2"/>
  <c r="F171" i="2"/>
  <c r="E106" i="2"/>
  <c r="O12" i="1"/>
  <c r="P12" i="1"/>
  <c r="F179" i="2"/>
  <c r="F173" i="2"/>
  <c r="F175" i="2"/>
  <c r="E107" i="2"/>
  <c r="O27" i="1"/>
  <c r="P27" i="1"/>
  <c r="O36" i="1"/>
  <c r="F176" i="2"/>
  <c r="F174" i="2"/>
  <c r="P45" i="1"/>
  <c r="H116" i="2"/>
  <c r="H117" i="2"/>
  <c r="F108" i="2"/>
  <c r="E108" i="2"/>
  <c r="D110" i="2"/>
  <c r="F93" i="2"/>
  <c r="F106" i="2"/>
  <c r="F107" i="2"/>
  <c r="F89" i="2"/>
  <c r="F109" i="2"/>
  <c r="F97" i="2"/>
  <c r="F96" i="2"/>
  <c r="N81" i="1"/>
  <c r="E110" i="2" l="1"/>
  <c r="O81" i="1"/>
  <c r="Q12" i="1"/>
  <c r="Q81" i="1" s="1"/>
  <c r="F102" i="2" s="1"/>
  <c r="F172" i="2"/>
  <c r="P81" i="1"/>
  <c r="F110" i="2" l="1"/>
  <c r="F182" i="2"/>
</calcChain>
</file>

<file path=xl/sharedStrings.xml><?xml version="1.0" encoding="utf-8"?>
<sst xmlns="http://schemas.openxmlformats.org/spreadsheetml/2006/main" count="907" uniqueCount="308">
  <si>
    <t>Artículo</t>
  </si>
  <si>
    <t>Literal</t>
  </si>
  <si>
    <t xml:space="preserve">Descripción </t>
  </si>
  <si>
    <t>Indicador de Cumplimiento</t>
  </si>
  <si>
    <t>Sí</t>
  </si>
  <si>
    <t>No</t>
  </si>
  <si>
    <t>Parcial</t>
  </si>
  <si>
    <t>a)</t>
  </si>
  <si>
    <t>b)</t>
  </si>
  <si>
    <t>c)</t>
  </si>
  <si>
    <t>e)</t>
  </si>
  <si>
    <t>f)</t>
  </si>
  <si>
    <t>g)</t>
  </si>
  <si>
    <t>d)</t>
  </si>
  <si>
    <t>h)</t>
  </si>
  <si>
    <t>i)</t>
  </si>
  <si>
    <t>j)</t>
  </si>
  <si>
    <t>k)</t>
  </si>
  <si>
    <t>Artículo 10: Publicidad de la Contratación</t>
  </si>
  <si>
    <t>Artículo 12: Esquema de Publicación</t>
  </si>
  <si>
    <t xml:space="preserve">Artículo 13: Registro de Activos de Información </t>
  </si>
  <si>
    <t>Artículo 14: Información publicada con anterioridad</t>
  </si>
  <si>
    <t>Artículos 15: Programa de Gestión Documental</t>
  </si>
  <si>
    <t xml:space="preserve">Artículo 16: Archivos </t>
  </si>
  <si>
    <t>Artículo 17: Sistemas de Información</t>
  </si>
  <si>
    <t>Artículo 20: Índice de Información clasificada y reservada</t>
  </si>
  <si>
    <t>N/A</t>
  </si>
  <si>
    <t>La descripción de la estructura orgánica</t>
  </si>
  <si>
    <t>Las funciones y deberes</t>
  </si>
  <si>
    <t xml:space="preserve">La ubicación de sus sedes y áreas </t>
  </si>
  <si>
    <t>La descripción de divisiones o departamentos</t>
  </si>
  <si>
    <t>La ejecución presupuestal histórica anual</t>
  </si>
  <si>
    <t xml:space="preserve">Los planes de gasto público para cada año fiscal, de acuerdo con lo establecido en el Art. 74 de la Ley 1474 de 2011 (Plan de Acción), desagregado de la siguiente manera : </t>
  </si>
  <si>
    <t xml:space="preserve">El directorio de los servidores públicos con la siguiente información: </t>
  </si>
  <si>
    <t>El directorio de personas naturales con contratos de prestación de servicios con la siguiente información:</t>
  </si>
  <si>
    <t>Las políticas, lineamientos o manuales</t>
  </si>
  <si>
    <t>Las metas y objetivos de las unidades administrativas de conformidad con sus programas operativos</t>
  </si>
  <si>
    <t xml:space="preserve">Los resultados de las auditorías al ejercicio presupuestal </t>
  </si>
  <si>
    <t>Los indicadores de desempeño</t>
  </si>
  <si>
    <t>El Plan Anticorrupción y de Atención al Ciudadano</t>
  </si>
  <si>
    <t>Los informes de gestión, evaluación y auditoría</t>
  </si>
  <si>
    <t xml:space="preserve">El mecanismo interno y externo de supervisión, notificación y vigilancia </t>
  </si>
  <si>
    <t xml:space="preserve">El presupuesto general asignado </t>
  </si>
  <si>
    <t>- Objetivos</t>
  </si>
  <si>
    <t>- Estrategias</t>
  </si>
  <si>
    <t>- Proyectos</t>
  </si>
  <si>
    <t xml:space="preserve">- Metas </t>
  </si>
  <si>
    <t>- Distribución presupuestal de proyectos de inversión</t>
  </si>
  <si>
    <t>- Informe de gestión del año inmediatamente anterior</t>
  </si>
  <si>
    <t xml:space="preserve">- Presupuesto desagregado con modificaciones </t>
  </si>
  <si>
    <t xml:space="preserve">- Nombres y apellidos completos </t>
  </si>
  <si>
    <t xml:space="preserve">- Ciudad de nacimiento </t>
  </si>
  <si>
    <t>- Formación académica</t>
  </si>
  <si>
    <t>- Experiencia laboral y profesional</t>
  </si>
  <si>
    <t>- Cargo</t>
  </si>
  <si>
    <t>- Correo electrónico</t>
  </si>
  <si>
    <t xml:space="preserve">- Teléfono </t>
  </si>
  <si>
    <t>- Escalas salariales por categorías de todos los servidores</t>
  </si>
  <si>
    <t>- Objeto del contrato</t>
  </si>
  <si>
    <t>- Monto de los honorarios</t>
  </si>
  <si>
    <t>Artículo 8: Criterio Diferencial de Accesibilidad</t>
  </si>
  <si>
    <t>El horario de atención al público</t>
  </si>
  <si>
    <t>La descripción de los procedimientos para la toma de las decisiones en las diferentes áreas</t>
  </si>
  <si>
    <t xml:space="preserve">El contenido de las decisiones y/o políticas adoptadas que afecten al público, con fundamentos e interpretación autorizada </t>
  </si>
  <si>
    <t xml:space="preserve">El registro de los documentos publicados de conformidad con la presente ley y automáticamente disponibles </t>
  </si>
  <si>
    <t>El Registro de Activos de Información</t>
  </si>
  <si>
    <t xml:space="preserve">Existe un vínculo directo a las contrataciones en curso en el sistema de contratación pública </t>
  </si>
  <si>
    <t>Creación y actualización mensual del Registro de Activos de Información con estándares del Ministerio Público y Archivo General de la Nación (tablas de retención documental – TRD y los inventarios documentales)</t>
  </si>
  <si>
    <t>Ubicación Sitio Web</t>
  </si>
  <si>
    <r>
      <rPr>
        <sz val="9"/>
        <color theme="1"/>
        <rFont val="Calibri"/>
        <family val="2"/>
        <scheme val="minor"/>
      </rPr>
      <t>Artículo 4o  Dec 103/15.</t>
    </r>
    <r>
      <rPr>
        <u/>
        <sz val="9"/>
        <color theme="1"/>
        <rFont val="Calibri"/>
        <family val="2"/>
        <scheme val="minor"/>
      </rPr>
      <t xml:space="preserve"> </t>
    </r>
    <r>
      <rPr>
        <b/>
        <u/>
        <sz val="9"/>
        <color theme="1"/>
        <rFont val="Calibri"/>
        <family val="2"/>
        <scheme val="minor"/>
      </rPr>
      <t>Publicación de información en sección particular del sitio web oficial</t>
    </r>
    <r>
      <rPr>
        <u/>
        <sz val="9"/>
        <color theme="1"/>
        <rFont val="Calibri"/>
        <family val="2"/>
        <scheme val="minor"/>
      </rPr>
      <t>.</t>
    </r>
    <r>
      <rPr>
        <sz val="9"/>
        <color theme="1"/>
        <rFont val="Calibri"/>
        <family val="2"/>
        <scheme val="minor"/>
      </rPr>
      <t xml:space="preserve"> Los sujetos obligados, de conformidad con las condiciones establecidas en el Artículo 5o de la Ley 1712 de 2014, deben publicar en la página principal de su sitio web oficial, en una sección particular identificada con el nombre de "Transparencia y acceso a información pública", la siguiente información:
→ Cuando la información se encuentre publicada en otra sección del sitio web o en un sistema de información del Estado, los sujetos obligados deben identificar la información  que reposa en éstos y habilitar los enlaces para permitir el acceso a la misma.</t>
    </r>
  </si>
  <si>
    <t>Valoración Control Interno</t>
  </si>
  <si>
    <t>Valor</t>
  </si>
  <si>
    <t>Observaciones</t>
  </si>
  <si>
    <t>Avance Art.</t>
  </si>
  <si>
    <t>Matriz de Autodiagnóstico para el Cumplimiento de la Ley 1712 de 2014</t>
  </si>
  <si>
    <t>x</t>
  </si>
  <si>
    <t>DEPENDENCIA</t>
  </si>
  <si>
    <t>Seleccione..</t>
  </si>
  <si>
    <t>Comunicaciones</t>
  </si>
  <si>
    <t>Control Interno</t>
  </si>
  <si>
    <t>Dirección Corporativa</t>
  </si>
  <si>
    <t>Dirección de Planificación, Gestión y Ejecución de Proyectos</t>
  </si>
  <si>
    <t>Jurídica</t>
  </si>
  <si>
    <t>Oficina Asesora de Planeación Institucional</t>
  </si>
  <si>
    <t>PROCESO</t>
  </si>
  <si>
    <t>Direccionamiento Estratégico</t>
  </si>
  <si>
    <t>Administración del SIG</t>
  </si>
  <si>
    <t>Comunicación Estratégica</t>
  </si>
  <si>
    <t>Planificación del Territorio</t>
  </si>
  <si>
    <t>Gestión de Proyectos Estratégicos</t>
  </si>
  <si>
    <t>Gestión Jurídica</t>
  </si>
  <si>
    <t>Gestión de Bienes y Servicios</t>
  </si>
  <si>
    <t>Gestión Documental</t>
  </si>
  <si>
    <t>Gestión Financiera</t>
  </si>
  <si>
    <t>Gestión del Talento Humano</t>
  </si>
  <si>
    <t>Gestión Contractual</t>
  </si>
  <si>
    <t>Gestión TICs</t>
  </si>
  <si>
    <t>Servicio al Ciudadano</t>
  </si>
  <si>
    <t>Control y Mejoramiento Continuo</t>
  </si>
  <si>
    <t>RESPONSABLES</t>
  </si>
  <si>
    <t>Primero seleccione el Proceso</t>
  </si>
  <si>
    <t>Dirección Ejecutiva</t>
  </si>
  <si>
    <t>BALANCE</t>
  </si>
  <si>
    <t>ELEMENTOS</t>
  </si>
  <si>
    <t>TOTAL</t>
  </si>
  <si>
    <t>Observaciones del Proceso Responsable</t>
  </si>
  <si>
    <t>Artículo 11. Información mínima obligatoria respecto a servicios, procedimientos y funcionamiento de la entidad.</t>
  </si>
  <si>
    <t>El mecanismo de presentación directa de solicitudes, quejas y reclamos a disposición del público en relación con acciones u omisiones de la entidad</t>
  </si>
  <si>
    <t>El informe de todas las solicitudes, denuncias y los tiempos de respuesta de la entidad</t>
  </si>
  <si>
    <t>El mecanismo o procedimiento para la participación ciudadana en la formulación de la política o el ejercicio de las facultades de la entidad</t>
  </si>
  <si>
    <t>Artículo 9. Información mínima obligatoria respecto a la estructura de la entidad. Nota: Art. 10: esta información debe actualizarse mínimo cada mes.</t>
  </si>
  <si>
    <t>Las normas generales y reglamentarias de la entidad</t>
  </si>
  <si>
    <t>%</t>
  </si>
  <si>
    <t>e) y f)</t>
  </si>
  <si>
    <t>Contrataciones Adjudicadas en la Vigencia</t>
  </si>
  <si>
    <t>Documento Plan Anual Adquisiciones</t>
  </si>
  <si>
    <t>Detalles pertinentes sobre todo servicio que brinde directamente al público, incluyendo normas, formularios y protocolos de atención</t>
  </si>
  <si>
    <t>Toda la información correspondiente a los trámites que se pueden agotar en la entidad, incluyendo la normativa relacionada, el proceso, los costos asociados y los distintos formatos o formularios requeridos</t>
  </si>
  <si>
    <t>Sus procedimientos, lineamientos, políticas en materia de adquisiciones y compras, así como todos los datos de adjudicación y ejecución de contratos, incluidos concursos y licitaciones</t>
  </si>
  <si>
    <t>Los sujetos obligados deberán mantener un índice actualizado de los actos, documentos e informaciones calificados como clasificados o reservados, de conformidad a esta ley. El índice incluirá sus denominaciones, la motivación y la individualización del acto en que conste tal calificación.</t>
  </si>
  <si>
    <t>Los sujetos obligados deberán publicar datos abiertos, para lo cual deberán contemplar las excepciones establecidas en el título 3 de la presente ley. Adicionalmente, para las condiciones técnicas de su publicación, se deberán observar los requisitos que establezca el Gobierno Nacional a través del Ministerio de las Tecnologías de la Información y las Comunicaciones o quien haga sus veces (Usar Formato MinTIC)</t>
  </si>
  <si>
    <t>A solicitud de las autoridades de las comunidades, divulgarán la información pública en diversos idiomas y lenguas y elaborarán formatos alternativos comprensibles para dichos grupos. Deberá asegurarse el acceso a esa información a los distintos grupos étnicos y culturales del país y en especial se adecuarán los medios de comunicación para que faciliten el acceso a las personas que se encuentran en situación de discapacidad.</t>
  </si>
  <si>
    <t>El esquema de publicación adoptado es difundido a través de su sitio Web, y en su defecto, en los dispositivos de divulgación existentes en su dependencia, incluyendo boletines, gacetas y carteleras. El esquema de publicación deberá establecer: Las clases de información; La manera en la cual publicará dicha información; recomendaciones MINTIC; La periodicidad de la divulgación.</t>
  </si>
  <si>
    <t>Se debe garantizar y facilitar a los solicitantes, de la manera más sencilla posible, el acceso a toda la información previamente divulgada. Se publicará esta información en los términos establecidos por el artículo 14 de la Ley 1437 de 2011. “Cuando se dé respuesta a una de las solicitudes aquí previstas, esta deberá hacerse pública de manera proactiva en el sitio web del sujeto obligado, y en defecto de la existencia de un sitio web, en los dispositivos de divulgación existentes en su dependencia”.</t>
  </si>
  <si>
    <t>Dentro de los seis (6) meses siguientes a la entrada en vigencia de la presente ley, los sujetos obligados deberán adoptar un Programa de Gestión Documental en el cual se establezcan los procedimientos y lineamientos necesarios para la producción, distribución, organización, consulta y conservación de los documentos públicos. Este Programa deberá integrarse con las funciones administrativas del sujeto obligado. Deberán observarse los lineamientos y recomendaciones que el Archivo General de la Nación y demás entidades competentes expidan en la materia</t>
  </si>
  <si>
    <t>Para asegurar que los sistemas de información electrónica sean efectivamente una herramienta para promover el acceso a la información pública, los sujetos obligados deben asegurar que estos:</t>
  </si>
  <si>
    <t>a) Se encuentren alineados con los distintos procedimientos y articulados con los lineamientos establecidos en el Programa de Gestión Documental de la entidad</t>
  </si>
  <si>
    <t>b) Gestionen la misma información que se encuentre en los sistemas administrativos del sujeto obligado</t>
  </si>
  <si>
    <t>c) En el caso de la información de interés público, deberá existir una ventanilla en la cual se pueda acceder a la información en formatos y lenguajes comprensibles para los ciudadanos;</t>
  </si>
  <si>
    <t>d) Se encuentren alineados con la estrategia de gobierno en línea o de la que haga sus veces.</t>
  </si>
  <si>
    <r>
      <t xml:space="preserve">Informes de gestión: </t>
    </r>
    <r>
      <rPr>
        <u/>
        <sz val="8"/>
        <color rgb="FF0000FF"/>
        <rFont val="Calibri"/>
        <family val="2"/>
        <scheme val="minor"/>
      </rPr>
      <t>http://regioncentralrape.gov.co/informes-de-gestion/.</t>
    </r>
    <r>
      <rPr>
        <sz val="8"/>
        <color rgb="FF000000"/>
        <rFont val="Calibri"/>
        <family val="2"/>
        <scheme val="minor"/>
      </rPr>
      <t xml:space="preserve">
Informes de Control Interno: </t>
    </r>
    <r>
      <rPr>
        <u/>
        <sz val="8"/>
        <color rgb="FF0000FF"/>
        <rFont val="Calibri"/>
        <family val="2"/>
        <scheme val="minor"/>
      </rPr>
      <t>http://regioncentralrape.gov.co/informes-control-interno/</t>
    </r>
  </si>
  <si>
    <t>El Esquema de Publicación deberá establecer los cuadros de clasificación documental que faciliten la consulta de los documentos públicos que se conservan en los archivos del respectivo sujeto obligado, de acuerdo con la reglamentación establecida por el Archivo General de la Nación</t>
  </si>
  <si>
    <t>Avance Lit.</t>
  </si>
  <si>
    <t>NUMERALES</t>
  </si>
  <si>
    <t>En este momento se encuentran publicados algunos lineamientos y políticas, no obstante, se esta trabajando para consolidar las políticas de la entidad en un solo espacio</t>
  </si>
  <si>
    <t>http://regioncentralrape.gov.co/programas-y-proyectos-2/
http://regioncentralrape.gov.co/metas-e-indicadores-de-gestion/</t>
  </si>
  <si>
    <t>http://regioncentralrape.gov.co/sistema-gestion-calidad/</t>
  </si>
  <si>
    <t>X</t>
  </si>
  <si>
    <t>http://regioncentralrape.gov.co/caracterizacion-e-indicadores-la-region-central/</t>
  </si>
  <si>
    <t>http://regioncentralrape.gov.co/plan-anticorrupcion/</t>
  </si>
  <si>
    <t>Se encuentran publicados los Planes correspondientes a las vigencias 2015 y 2016</t>
  </si>
  <si>
    <r>
      <t xml:space="preserve">SEDES: </t>
    </r>
    <r>
      <rPr>
        <u/>
        <sz val="8"/>
        <color rgb="FF0070C0"/>
        <rFont val="Calibri"/>
        <family val="2"/>
        <scheme val="minor"/>
      </rPr>
      <t>http://regioncentralrape.gov.co/</t>
    </r>
    <r>
      <rPr>
        <sz val="10"/>
        <rFont val="Calibri"/>
        <family val="2"/>
        <scheme val="minor"/>
      </rPr>
      <t xml:space="preserve">
AREAS: </t>
    </r>
    <r>
      <rPr>
        <u/>
        <sz val="8"/>
        <color rgb="FF0070C0"/>
        <rFont val="Calibri"/>
        <family val="2"/>
        <scheme val="minor"/>
      </rPr>
      <t>http://regioncentralrape.gov.co/organigrama/</t>
    </r>
  </si>
  <si>
    <t>La información de las sedes se encuentra ubicada en la parte inferior derecha de la WEB. Las áreas hacen parte de la información del Organigrama.</t>
  </si>
  <si>
    <r>
      <t xml:space="preserve">Estructura: </t>
    </r>
    <r>
      <rPr>
        <u/>
        <sz val="8"/>
        <color rgb="FF0070C0"/>
        <rFont val="Calibri"/>
        <family val="2"/>
        <scheme val="minor"/>
      </rPr>
      <t>http://regioncentralrape.gov.co/organigrama/</t>
    </r>
    <r>
      <rPr>
        <sz val="10"/>
        <rFont val="Calibri"/>
        <family val="2"/>
        <scheme val="minor"/>
      </rPr>
      <t xml:space="preserve"> 
Descripción:</t>
    </r>
    <r>
      <rPr>
        <u/>
        <sz val="8"/>
        <color rgb="FF0070C0"/>
        <rFont val="Calibri"/>
        <family val="2"/>
        <scheme val="minor"/>
      </rPr>
      <t xml:space="preserve"> http://regioncentralrape.gov.co/funciones/</t>
    </r>
  </si>
  <si>
    <r>
      <t>Funciones:</t>
    </r>
    <r>
      <rPr>
        <u/>
        <sz val="8"/>
        <color rgb="FF0070C0"/>
        <rFont val="Calibri"/>
        <family val="2"/>
        <scheme val="minor"/>
      </rPr>
      <t xml:space="preserve"> http://regioncentralrape.gov.co/funciones/
</t>
    </r>
    <r>
      <rPr>
        <sz val="10"/>
        <rFont val="Calibri"/>
        <family val="2"/>
        <scheme val="minor"/>
      </rPr>
      <t>Deberes:</t>
    </r>
    <r>
      <rPr>
        <u/>
        <sz val="8"/>
        <color rgb="FF0070C0"/>
        <rFont val="Calibri"/>
        <family val="2"/>
        <scheme val="minor"/>
      </rPr>
      <t xml:space="preserve"> http://regioncentralrape.gov.co/valores-y-principios/</t>
    </r>
  </si>
  <si>
    <t>Aunque las funciones describen la naturaleza de cada cargo, es importante mejorar la descripción de la estructura orgánica</t>
  </si>
  <si>
    <r>
      <t>Descripción:</t>
    </r>
    <r>
      <rPr>
        <u/>
        <sz val="8"/>
        <color rgb="FF0070C0"/>
        <rFont val="Calibri"/>
        <family val="2"/>
        <scheme val="minor"/>
      </rPr>
      <t xml:space="preserve"> http://regioncentralrape.gov.co/funciones/</t>
    </r>
  </si>
  <si>
    <t>La estructura Organizacional está ubicada en el link Organigrama. Su descripción se encuentra en las funciones de cada dependencia.</t>
  </si>
  <si>
    <t>La descripción de cada dependencia se encuentra en las funciones señaladas</t>
  </si>
  <si>
    <r>
      <t xml:space="preserve">Horario: </t>
    </r>
    <r>
      <rPr>
        <u/>
        <sz val="8"/>
        <color rgb="FF0070C0"/>
        <rFont val="Calibri"/>
        <family val="2"/>
        <scheme val="minor"/>
      </rPr>
      <t>http://regioncentralrape.gov.co/</t>
    </r>
    <r>
      <rPr>
        <sz val="10"/>
        <rFont val="Calibri"/>
        <family val="2"/>
        <scheme val="minor"/>
      </rPr>
      <t/>
    </r>
  </si>
  <si>
    <t>La información del horario se encuentra ubicada en la parte inferior derecha de la WEB.</t>
  </si>
  <si>
    <t>http://regioncentralrape.gov.co/presupuesto-aprobado-en-ejercicio/</t>
  </si>
  <si>
    <t>http://regioncentralrape.gov.co/informacion-historica-de-presupuestos/</t>
  </si>
  <si>
    <t>http://regioncentralrape.gov.co/mision-vision-y-objetivos/</t>
  </si>
  <si>
    <t>Se trata de los Objetivos Estratégicos de la Entidad. Además se pueden consultar la Misión y las Líneas de Visión (institucional y regional)</t>
  </si>
  <si>
    <t>http://regioncentralrape.gov.co/sustentabilidad-ecosistemica/</t>
  </si>
  <si>
    <t>Aunque cada estrategia tiene un link de acceso, es importante generar un link que le permita al lector conocer las generalidades de estas estrategias, para luego si acceder a cada eje.</t>
  </si>
  <si>
    <t>http://regioncentralrape.gov.co/programas-y-proyectos-region-central/</t>
  </si>
  <si>
    <t>Cada eje estratégico tiene su link independiente. En total son  cinco ejes con las estrategias RAPE.</t>
  </si>
  <si>
    <t>En el mismo link con la información histórica del presupuesto, se pueden apreciar las correspondientes modificaciones</t>
  </si>
  <si>
    <t>En el mismo link con la información histórica del presupuesto, se pueden apreciar Lla distribución presupuestl por proyecto de inversión</t>
  </si>
  <si>
    <t>Aunque con la información suministrada se cumple con los requerimeintos legales, es importante considerar unificar toda la información de proyectos en un único link.</t>
  </si>
  <si>
    <t>http://regioncentralrape.gov.co/informes-de-gestion/</t>
  </si>
  <si>
    <t>En este link nos olo está el informe de gestión, sino también el informe financiero y el contractual</t>
  </si>
  <si>
    <r>
      <t>Ver los informes de "</t>
    </r>
    <r>
      <rPr>
        <i/>
        <sz val="8"/>
        <rFont val="Calibri"/>
        <family val="2"/>
        <scheme val="minor"/>
      </rPr>
      <t>Seguimiento a Reportes de Información Pública CHIP</t>
    </r>
    <r>
      <rPr>
        <sz val="8"/>
        <rFont val="Calibri"/>
        <family val="2"/>
        <scheme val="minor"/>
      </rPr>
      <t xml:space="preserve">" en </t>
    </r>
    <r>
      <rPr>
        <u/>
        <sz val="8"/>
        <color rgb="FF0070C0"/>
        <rFont val="Calibri"/>
        <family val="2"/>
        <scheme val="minor"/>
      </rPr>
      <t>http://regioncentralrape.gov.co/informes-control-interno/</t>
    </r>
  </si>
  <si>
    <t>http://regioncentralrape.gov.co/wp-content/uploads/2016/09/Directorio-de-Funcionarios-de-Planta.pdf</t>
  </si>
  <si>
    <t>http://regioncentralrape.gov.co/escala-salarial/</t>
  </si>
  <si>
    <r>
      <t xml:space="preserve">Art. Constitucional: </t>
    </r>
    <r>
      <rPr>
        <u/>
        <sz val="8"/>
        <color rgb="FF0070C0"/>
        <rFont val="Calibri"/>
        <family val="2"/>
        <scheme val="minor"/>
      </rPr>
      <t>http://regioncentralrape.gov.co/articulo-constitucional-region-central/</t>
    </r>
    <r>
      <rPr>
        <sz val="10"/>
        <color rgb="FF000000"/>
        <rFont val="Calibri"/>
        <family val="2"/>
        <scheme val="minor"/>
      </rPr>
      <t xml:space="preserve">
Ley Orgánica: </t>
    </r>
    <r>
      <rPr>
        <u/>
        <sz val="8"/>
        <color rgb="FF0070C0"/>
        <rFont val="Calibri"/>
        <family val="2"/>
        <scheme val="minor"/>
      </rPr>
      <t>http://regioncentralrape.gov.co/ley-organica-de-ordenamiento-territorial-loot/</t>
    </r>
    <r>
      <rPr>
        <sz val="10"/>
        <color rgb="FF000000"/>
        <rFont val="Calibri"/>
        <family val="2"/>
        <scheme val="minor"/>
      </rPr>
      <t xml:space="preserve">
Acuerdos </t>
    </r>
    <r>
      <rPr>
        <sz val="10"/>
        <rFont val="Calibri"/>
        <family val="2"/>
        <scheme val="minor"/>
      </rPr>
      <t>Regionales:</t>
    </r>
    <r>
      <rPr>
        <u/>
        <sz val="10"/>
        <color rgb="FF0070C0"/>
        <rFont val="Calibri"/>
        <family val="2"/>
        <scheme val="minor"/>
      </rPr>
      <t xml:space="preserve"> </t>
    </r>
    <r>
      <rPr>
        <u/>
        <sz val="8"/>
        <color rgb="FF0070C0"/>
        <rFont val="Calibri"/>
        <family val="2"/>
        <scheme val="minor"/>
      </rPr>
      <t>http://regioncentralrape.gov.co/acuerdos-regionales/</t>
    </r>
    <r>
      <rPr>
        <sz val="10"/>
        <color rgb="FF000000"/>
        <rFont val="Calibri"/>
        <family val="2"/>
        <scheme val="minor"/>
      </rPr>
      <t xml:space="preserve">
Publicaciones: </t>
    </r>
    <r>
      <rPr>
        <u/>
        <sz val="8"/>
        <color rgb="FF0070C0"/>
        <rFont val="Calibri"/>
        <family val="2"/>
        <scheme val="minor"/>
      </rPr>
      <t>http://regioncentralrape.gov.co/resoluciones/</t>
    </r>
  </si>
  <si>
    <t>Aunque la web tiene un Menú de acceso a la Normatividad, es importante generar información previa para contextualizar al lector sobre lo que va a encontrar en cada link de dicho menú. Se sugiere ajustar el nombre del Link "Publicaciones" por "Resoluciones".</t>
  </si>
  <si>
    <t>http://regioncentralrape.gov.co/wp-content/uploads/2016/09/Contratos-adjudicados-2016-Persona-Jur%C3%ADdica.pdf</t>
  </si>
  <si>
    <t>http://regioncentralrape.gov.co/plan-de-compras/</t>
  </si>
  <si>
    <t>En este link se encuentra los Planes de Adquisiciones históricos y el Manual de Contratación.</t>
  </si>
  <si>
    <r>
      <t xml:space="preserve">Boletines: </t>
    </r>
    <r>
      <rPr>
        <sz val="8"/>
        <color rgb="FF0070C0"/>
        <rFont val="Calibri"/>
        <family val="2"/>
        <scheme val="minor"/>
      </rPr>
      <t>http://regioncentralrape.gov.co/category/listado-de-boletines-region-central/</t>
    </r>
    <r>
      <rPr>
        <sz val="10"/>
        <color rgb="FF000000"/>
        <rFont val="Calibri"/>
        <family val="2"/>
        <scheme val="minor"/>
      </rPr>
      <t xml:space="preserve">
Comunicados: </t>
    </r>
    <r>
      <rPr>
        <u/>
        <sz val="8"/>
        <color rgb="FF0070C0"/>
        <rFont val="Calibri"/>
        <family val="2"/>
        <scheme val="minor"/>
      </rPr>
      <t>http://regioncentralrape.gov.co/category/comunicados/</t>
    </r>
    <r>
      <rPr>
        <sz val="10"/>
        <color rgb="FF000000"/>
        <rFont val="Calibri"/>
        <family val="2"/>
        <scheme val="minor"/>
      </rPr>
      <t xml:space="preserve">
Publicaciones Institucionales: </t>
    </r>
    <r>
      <rPr>
        <u/>
        <sz val="8"/>
        <color rgb="FF0070C0"/>
        <rFont val="Calibri"/>
        <family val="2"/>
        <scheme val="minor"/>
      </rPr>
      <t>http://regioncentralrape.gov.co/publicaciones-institucionales/</t>
    </r>
  </si>
  <si>
    <t>En cabeza de la Oficina Asesora de Planeación se ha venido actualizando el link de Informes de Gestión.
El link con los informes de control interno se consolidó a partir de julio de 2016, cuando se realizó la provisión del cargo de Asesor de Control Interno.</t>
  </si>
  <si>
    <t>http://regioncentralrape.gov.co/region-central-para-ninos/</t>
  </si>
  <si>
    <t>La entidad ha establecido los procedimientos claros para la creación, gestión, organización y conservación de sus archivos. Los procedimientos adoptados deberán observar los lineamientos que en la materia sean producidos por el Archivo General de la Nación.</t>
  </si>
  <si>
    <t>1.1. Mecanismos para la atención al ciudadano</t>
  </si>
  <si>
    <t>1.2. Localización física, sucursales o regionales, horarios y días de atención al público</t>
  </si>
  <si>
    <t>1.4. Políticas de seguridad de la información del sitio web y protección de datos personales</t>
  </si>
  <si>
    <t>2.1. Publicación en datos abiertos</t>
  </si>
  <si>
    <t>2.2. Estudios, investigaciones y otras publicaciones</t>
  </si>
  <si>
    <t>3.2. Funciones y deberes</t>
  </si>
  <si>
    <t>3.3. Procesos y procedimientos</t>
  </si>
  <si>
    <t>3.5. Directorio de información de servidores públicos, empleados y contratistas</t>
  </si>
  <si>
    <t>5.1. Presupuesto general</t>
  </si>
  <si>
    <t>5.2. Ejecución presupuestal histórica anual</t>
  </si>
  <si>
    <t>6.1. Políticas, lineamientos y manuales</t>
  </si>
  <si>
    <t>6.2. Plan de gasto público</t>
  </si>
  <si>
    <t>6.3. Programas y proyectos en ejecución (proyectos de inversión)</t>
  </si>
  <si>
    <t>6.4. Metas, objetivos e indicadores de gestión y/o desempeño</t>
  </si>
  <si>
    <t>6.5. Participación en la formulación de políticas</t>
  </si>
  <si>
    <t>7.1. Informes de gestión, evaluación y auditoría</t>
  </si>
  <si>
    <t>7.2. Reportes de control interno</t>
  </si>
  <si>
    <t>7.4. Entes de control que vigilan al sujeto obligado y mecanismos de supervisión</t>
  </si>
  <si>
    <t>7.5. Información para población vulnerable</t>
  </si>
  <si>
    <t>8.1. Publicación de la información contractual</t>
  </si>
  <si>
    <t>8.2. Publicación de la ejecución de contratos</t>
  </si>
  <si>
    <t>8.3. Publicación de procedimientos, lineamientos y políticas en materia de adquisición y compras</t>
  </si>
  <si>
    <t>8.4. Publicación del Plan Anual de Adquisiciones</t>
  </si>
  <si>
    <t>9.1. Trámites y servicios</t>
  </si>
  <si>
    <t>10.2. Registro de Activos de Información.</t>
  </si>
  <si>
    <t>10.3. Índice de Información Clasificada y Reservada.</t>
  </si>
  <si>
    <t>10.4. Esquema de Publicación de Información.</t>
  </si>
  <si>
    <t>10.5. Programa de Gestión Documental.</t>
  </si>
  <si>
    <t>10.6. Tablas de Retención Documental. Cuadro de clasificación documental.</t>
  </si>
  <si>
    <t>10.7. Registro de publicaciones</t>
  </si>
  <si>
    <t>10.9. Mecanismos para presentar quejas y reclamos en relación con omisiones o acciones del sujeto obligado</t>
  </si>
  <si>
    <t>10.10. Informe de peticiones, quejas, reclamos, denuncias y solicitudes de acceso a la información</t>
  </si>
  <si>
    <t>NA</t>
  </si>
  <si>
    <t>Numeral GEL asociado</t>
  </si>
  <si>
    <t>3.4. Organigrama</t>
  </si>
  <si>
    <t>4.2. Normatividad Sujetos Orden Territorial</t>
  </si>
  <si>
    <t>Reportes de Control Interno</t>
  </si>
  <si>
    <r>
      <t xml:space="preserve">Informes de Control Interno: </t>
    </r>
    <r>
      <rPr>
        <u/>
        <sz val="8"/>
        <color rgb="FF0000FF"/>
        <rFont val="Calibri"/>
        <family val="2"/>
        <scheme val="minor"/>
      </rPr>
      <t>http://regioncentralrape.gov.co/informes-control-interno/</t>
    </r>
  </si>
  <si>
    <t>El link con los informes de control interno se consolidó a partir de julio de 2016, cuando se realizó la provisión del cargo de Asesor de Control Interno.</t>
  </si>
  <si>
    <r>
      <t xml:space="preserve">Informe Atención de PQRS: </t>
    </r>
    <r>
      <rPr>
        <u/>
        <sz val="8"/>
        <color rgb="FF0000FF"/>
        <rFont val="Calibri"/>
        <family val="2"/>
        <scheme val="minor"/>
      </rPr>
      <t>http://regioncentralrape.gov.co/informes-control-interno/</t>
    </r>
  </si>
  <si>
    <t>Avance GEL</t>
  </si>
  <si>
    <t>http://regioncentralrape.gov.co/mecanismos-supervision-control/</t>
  </si>
  <si>
    <t>En la medida que los órganos y entidades de control, inspección o vigilancia resuelvan las inquietudes de la RAPE frente a la competencia de brindarles información, se irá actualizando la información correspondiente.</t>
  </si>
  <si>
    <t>http://regioncentralrape.gov.co/servicios-2/</t>
  </si>
  <si>
    <t>De acuerdo con la información del Plan Anticorrupción, la RAPE no tiene trámites. Por esta razón el enlace asociado es el  mismo de servicios</t>
  </si>
  <si>
    <t>http://regioncentralrape.gov.co/contactenos/</t>
  </si>
  <si>
    <t>Aunque el mecanismo no hace relación expresa con el tema de acciones u omisiones de la entidad, si se considera como herramienta para direccionar todas las PQRS de la entidad por este medio.</t>
  </si>
  <si>
    <t>En el Manual de Compras se establecen todas las directrices para orientar y gestionar la contratación de la entidad.</t>
  </si>
  <si>
    <t>http://regioncentralrape.gov.co/mapa-del-sitio/</t>
  </si>
  <si>
    <t>Las contrataciones en curso publicadas en SECOP se encuentran relacionados en el Plan de Adquisiciones de la entidad.</t>
  </si>
  <si>
    <t>http://regioncentralrape.gov.co/wp-content/uploads/2016/09/Cuadro-de-Clasificaci%C3%B3n-Documental-V.1-Borrador.pdf</t>
  </si>
  <si>
    <t>http://regioncentralrape.gov.co/gestion-documental/</t>
  </si>
  <si>
    <t>En este link se encuentran los vinculos de acceso al  Manual de Administración de la Gestión Documental  y al Instructivo de Organización de Expedientes,  con los cuales se atienden los requerimientos establecidos para el programa de Gestión Documental.</t>
  </si>
  <si>
    <t>Con base en la información de los procesos Servicio al Ciudadano y Gestión Jurídica, el proceso de Control Interno verifica el cumplimiento de los requisitos establecidos para la atención de PQRS por parte de RAPE.</t>
  </si>
  <si>
    <t>Aunque el artículo puede dar a entender que el vínculo debe realizarse directamente con SECOP, dadas las dificultades técnicas para lograrlo, es válido garantizar que el Plan de Compras publicado en la web corresponde exactamente con la última versión oficiual alimentada en SECOP.</t>
  </si>
  <si>
    <t>Los deberes de cada funcionario están descritos como compromisos éticos en el Código de Ética. Además, en el manual de funciones se definen las responsabilidades de los empleos de la entidad y que son ocupados por los servidores públicos</t>
  </si>
  <si>
    <t>El Esquema de Publicaciones hace referencia a una sección que debe crearse en la página web bajo el nombre “Transparencia y acceso a información pública”, en donde se vinculen los accesos a todos los requerimientos de la Ley de Transparencia, en especial, lo relacionado con las disposiciones del artículo 4° del Decreto 103 de 2015, así como las del Anexo Técnico de la Resolución 3584 de 2015, expedida por el Ministerio de Tecnologías de la Información y las Comunicaciones</t>
  </si>
  <si>
    <r>
      <t xml:space="preserve">Aunque en el link </t>
    </r>
    <r>
      <rPr>
        <u/>
        <sz val="8"/>
        <color rgb="FF0070C0"/>
        <rFont val="Calibri"/>
        <family val="2"/>
        <scheme val="minor"/>
      </rPr>
      <t>http://regioncentralrape.gov.co/gestion-documental/</t>
    </r>
    <r>
      <rPr>
        <sz val="8"/>
        <color rgb="FF000000"/>
        <rFont val="Calibri"/>
        <family val="2"/>
        <scheme val="minor"/>
      </rPr>
      <t>, se encuentra el vínculo "Listado Activos de Información", éste no es funcional. Es importante aclarar que la aprobación de las TRD de la entidad debe hacerlo el Archivo General, asunto que se encuentra en proceso y por tanto aún no se puede publicar documento oficial sobre este aspecto. Sin embargo, el Cuadro de Clasificación Documental cuenta con información básica que da cuenta de las series y subseries que constituyen dicha TRD y en consecuencia del inventario documental de la entidad. Por esta razón, el porcentaje de cumplimiento de este artículo se establece en el 50%, valor que podrá incrementarse una vez se consolide la información del Formato único de Información Documental</t>
    </r>
  </si>
  <si>
    <t>na</t>
  </si>
  <si>
    <r>
      <t xml:space="preserve">Aunque en el link </t>
    </r>
    <r>
      <rPr>
        <u/>
        <sz val="8"/>
        <color rgb="FF0070C0"/>
        <rFont val="Calibri"/>
        <family val="2"/>
        <scheme val="minor"/>
      </rPr>
      <t>http://regioncentralrape.gov.co/gestion-documental/</t>
    </r>
    <r>
      <rPr>
        <sz val="8"/>
        <color rgb="FF000000"/>
        <rFont val="Calibri"/>
        <family val="2"/>
        <scheme val="minor"/>
      </rPr>
      <t>, se menciona el "Listado Activos de Información", éste no es funcional.</t>
    </r>
  </si>
  <si>
    <r>
      <t>Aunque en el link h</t>
    </r>
    <r>
      <rPr>
        <u/>
        <sz val="8"/>
        <color rgb="FF0070C0"/>
        <rFont val="Calibri"/>
        <family val="2"/>
        <scheme val="minor"/>
      </rPr>
      <t>ttp://regioncentralrape.gov.co/gestion-documental/</t>
    </r>
    <r>
      <rPr>
        <sz val="8"/>
        <color rgb="FF000000"/>
        <rFont val="Calibri"/>
        <family val="2"/>
        <scheme val="minor"/>
      </rPr>
      <t xml:space="preserve">, se encuentran relacionadas las "Tablas de Retención Documental", no se puede tener acceso a las mismas, ya que como se ha mencionado, la aprobación de las TRD de la entidad debe hacerlo el Archivo General, asunto que se encuentra en proceso y por tanto aún no se puede publicar documento oficial sobre este aspecto. Sin embargo, el Cuadro de Clasificación Documental cuenta con información básica que da cuenta de las series y subseries que constituyen dicha TRD y en consecuencia del inventario documental de la entidad.  Además, en dicho vínculo se encuentran ubicados los documentos “Instructivo de Organización de Expedientes” y el “Manual de Administración de la Gestión Documental”, con los cuales se establecen claridades para la creación, gestión, organización y conservación de los archivos de la entidad. 
</t>
    </r>
  </si>
  <si>
    <t>Estos se citan en el Manual y la adopciòn del Sistema de Gestión de Calidad. El Manual de Operaciones también contiene los procesos y relación de procedimeintos de la entidad.</t>
  </si>
  <si>
    <t>Se observa que en el documento Plan Institucional 2015-2016 publicado en el menú Plan Estratégico Institucional de la web, se relacionan y explican las metas y resultados de la entidad. Se sugiere establecer un link dentro del menú, que direccione al usuario directamente a tales metas e indicadores de resultado.</t>
  </si>
  <si>
    <t>http://regioncentralrape.gov.co/wp-content/uploads/2015/12/Plan-Institucional-.pdf</t>
  </si>
  <si>
    <t>Los link relacionados no son funcionales o no cuentan con información. Las metas y objetivos deberán estar asociados a las dependencias y procesos de la entidad y no a proyectos de inversión. Solo aparecen metas asociadas a proyectos en el documento Plan Institucional 2015-2016</t>
  </si>
  <si>
    <t>El link señalado NO cuenta con la información requerida. Los indicadores de la entidad deben dar cuenta del desempeño de todos sus procesos, no solamente de los proyectos de inversión. Solo aparecen indicadores asociados a proyectos en el documento Plan Institucional 2015-2016</t>
  </si>
  <si>
    <t>Aunque el linK relaciona los proyectos de la RAPE, se debe involucrar enlances directos a cada proyecto para conocer las correspondientes Fichas EBI, la información de objetivos, metas, presupuesto, indicadores, etc, y los correspondientes seguimientos periódicos. Se observa sin embargo que el PLan Institucional 2015-2016 publicado en la web, explica con mayor detalle cada proyecto y sus metas.</t>
  </si>
  <si>
    <t>Estos seguimientos cuentan con recomendaciones y oportunidades de mejora de Control Interno. Entre  octubre y noviembre se realizó la primera auditoría al SGC, en donde quedaron consignados los resultados por proceso, estableciendo acciones de mejora específicos para el proceso de Gestión Financiera.</t>
  </si>
  <si>
    <t>Aunque el proceso lo valora cumplido al 100%, aun falta incorporar la información de normas, formularios y protocolos de atención, asunto que se debe atender en coordinación con el área misional.</t>
  </si>
  <si>
    <t>Revisado el Manual de Operaciones alojado en la web, existe una relación de procedimientos por cada uno de los procesos de la entidad, que es necesario ajustar por cuanto se encuentra desactualizado y requiere mayor información por cada procedimiento. Con la normalización de la documentación de los procesos de la entidad, se puede establecer el nivel de ejecución de este numeral, mientras se actualiza y socializa el Manual de Procesos y Procedimientos o el Manual de Operaciones de la entidad</t>
  </si>
  <si>
    <t xml:space="preserve">La actualización de link a Fichas EBI, se publicará tan pronto sea aprobado totalmente el Proyecto de Páramos. </t>
  </si>
  <si>
    <t>La actualización de esta sección estará al 100% en el primer trimestre de 2017</t>
  </si>
  <si>
    <r>
      <t xml:space="preserve">Se encuentran publicadas aquellas relacionadas con Proyectos de Inversión. No obstante, frente a las demas metas, se detallan en el Plan de acción, se encuentra en proceso la delimitaciòn y seguimiento de los indicadores y metas. 
</t>
    </r>
    <r>
      <rPr>
        <sz val="8"/>
        <color theme="8"/>
        <rFont val="Calibri"/>
        <family val="2"/>
        <scheme val="minor"/>
      </rPr>
      <t>La actualización de esta sección estará al 100% en el primer trimestre de 2017,ya que en el cambio de vigencia se definieron los correspondientes, por procesos y se mantuvieron los definidos en 2016.</t>
    </r>
  </si>
  <si>
    <r>
      <t xml:space="preserve">Se habilito el espacio en la página, se trabaja en la formulación de indicadores de desempeño y gestión institucional, cuyos resultados puedan ser socializados
</t>
    </r>
    <r>
      <rPr>
        <sz val="8"/>
        <color theme="8"/>
        <rFont val="Calibri"/>
        <family val="2"/>
        <scheme val="minor"/>
      </rPr>
      <t xml:space="preserve">
La actualización de esta sección estará al 100% en el primer trimestre de 2017, toda vez que se esta finalizando el proceso de consolidación de información a corte de 31 de diciembre de 2016.</t>
    </r>
  </si>
  <si>
    <t>Se proyecto el procedimiento no obstante esta pendiente la aprobación correspondiente</t>
  </si>
  <si>
    <t>Se realizaron las gestiones para incluir la información relacionada con los los años de experiencia, tanto laboral, como profesional.</t>
  </si>
  <si>
    <t>Actualmente, la oficina Asesora de Planeación Institucional, adelanta la caraterización de usuarios que es un aspecto fundamental para el detalle de los trámites y servicios que brinda la entidad y además, permitirá definir los formularios y protocolos de atención que serán pùblicados en la página web.</t>
  </si>
  <si>
    <t>Los visitantes de nuestra pagina WEB cuentan con toda la informacion disponible de la entidad sobre los servicios y funcionamiento, para su ubicación y disponibilidad de la informacion cuenta con la opcion del mapa del sitio y además, el buscador con el icono de la lupa, dando cumplimiento al requerimiento definido en la Ley. Sin embargo, se está revisando la mejor forma de presentarlo para que sea más practica su búsqueda.</t>
  </si>
  <si>
    <t>Una vez se finalice el cruce del Cuadro de Clasificación Documental y el listado de documentos del SIG, se consolidará el registro de activos de información, el cual se espera tenerlo en el primer trimestre de 2017.</t>
  </si>
  <si>
    <t xml:space="preserve">Con el fin de dar cumplimiento a este numeral es  necesario contar con la clasificacion de la informacion, lo cual se encuentra en proceso de consolidación,  para determinar si la información 
es pública o reservada y de esta manera, definir los datos abiertos que produce la entidad. Adicionalmente, es importante tener en cuenta que se han encontrado que en temas misionales la entidad todavia no genera información sino unicamente la analiza.
Con base en lo anterior, se proyectó que para el primer trimestre del 2017, se logre definir una estrategia que permita gestionar y determinar si la entidad cuenta con datos que puedan ser abiertos, de acuerdo con la  clasificación de la información y los datos que se puedan generar en los procesos misionales. </t>
  </si>
  <si>
    <t>En la página web de la entidad se implementará un link para acceder al software conVertic que es una aplicación gratuita del MinTic, para que las personas en condición de discapacidad puedan generar condiciones auditivas y de mayor visibilidad.</t>
  </si>
  <si>
    <t>Se implementó un informe de las PQRS de las vigencias 2015 y 2016, el cual contiene los datos correspondientes sobre su trámite de respuesta, el cual puede ser consultado por la ciudadanía. Se incluye una nota informativa sobre la forma de acceder a la respuesta, en los casos que se requiera.</t>
  </si>
  <si>
    <t>Es necesario considerar links específicos para cada documento de política y/o para cada manual.</t>
  </si>
  <si>
    <t>A través de boletines, comunicados y publicaciones institucionales, la RAPE da a conocer las decisiones y políticas relacionadas con su misionalidad y que pueden afectar a sus socios y usuarios. Además, todas las decisiones de interés político, económico y social de la región, se publican vía Twitter, cuyos mensajes tienen visualización permanente en la web de la entidad.</t>
  </si>
  <si>
    <t>Aunque la entidad está cumpliendo con esta obligación, se sugiere realizar una breve introducción en el link correspondiente de la web, para contextualizar al lector sobre el tipo de información que se socializa a través de cada tema (Boletines, Comunicados y Publicaciones Institucionales).</t>
  </si>
  <si>
    <t>Aunque en el link se encuentra toda la información que contiene la web,y con ello se brinda un alto cumplimiento al compromiso, es importante organizarla para entender su disposición, orientar de mejor manera la consulta del usuario y dar cumplimiento cabal a todas las disposiciones de la Ley de Transparencia.</t>
  </si>
  <si>
    <t>La entidad ha procurado mantener una comunicación permanente con sus usuarios y partes interesadas, mediante la publicación diaria de documentos y noticias de interés. Este ejercicio demuestra los esfuerzos de la entidad para garantizar el acceso de su información a todos los interesados y por ello el nivel de cumplimiento de este compromiso se establece en 30%. Para el caso de acceso a personas con discapacidad, se puede hacer uso del software ConVertic, aplicativo dispuesto gratuitamente por el Ministerio de Tecnologías de la Información y las Comunicaciones, a través de su Plan Vive Digital, mediante el cual brinda un software lector de pantalla y un software magnificador, con descarga gratuita a nivel nacional, para beneficiar a colombianos que presentan discapacidad visual en el país.</t>
  </si>
  <si>
    <t xml:space="preserve">La entidad ha estado actualizando la página web de manera permanente y ha incporado la mayor parte de la información de que trata la Ley de Transparencia y las estrategias de Gobierno En Línea, sin embargo, la sección “Transparencia y acceso a información pública”, está prevista para su desarrollo en el primer trimestre de 2017. </t>
  </si>
  <si>
    <t>La entidad ha desarrollado un documento borrador del Cuadro de Clasificación Documental, que sirve de base para organizar la información a publicar y facilitará la consulta de los archivos de la entidad</t>
  </si>
  <si>
    <t>Aunque existe el borrador del Cuadro de Clasificación Documental, se sugiere publicar el Formato Único  de Información Documental, una vez sea consolidado por la entidad, para apoyar la orientación al usuario en las consultas a realizar. Además, se sugiere considerar los campos de los formatos establecidos para tal fin por el Archivo General de la Nación, para incorporar asuntos clave como la codificación de series y subseries.</t>
  </si>
  <si>
    <t>Se observa en este enlace, los links de consulta a información atendida con anterioridad, que conducen a archivos que presentan la relación de requerimientos atendidos. Aunque con esta información se atiende el requerimiento del numeral, se sugiere que hacia futuro se determine la pertinencia de establecer links de consulta directa a cada respuesta realizada.</t>
  </si>
  <si>
    <t>Ya se realizó la proyección del procedimeinto correspondiente, pero hasta tanto no se formalice no se podrá publicar en la web.</t>
  </si>
  <si>
    <t>Con el fin de dar cumplimiento a este numeral, la entidad se encuentra organizando y clasificando su información, con el fin de identificar cual información puede considerarse pública o reservada y de esta manera, definir los datos abiertos que produce la entidad. Se espera culminar esta labor durante el primer trimestre del 2017. Con estos avances, el porcentaje de cumplimiento de este numeral es del 30%. Se recomienda atender la Guía y diligenciar el Formato de Publicación de Datos Abiertos Ministerio de las Tecnologías de la Información y las Comunicaciones, para que el link correspondiente se vincule a dicho archivo.</t>
  </si>
  <si>
    <t>NO APLICA</t>
  </si>
  <si>
    <t>http://regioncentralrape.gov.co/wp-content/uploads/2017/01/Directorio-de-Funcionarios-de-planta-Dic-31-2016.pdf</t>
  </si>
  <si>
    <t>http://regioncentralrape.gov.co/wp-content/uploads/2017/01/Directorio-personas-naturales-con-OPS-Dic-31-de-2016-003.pdf</t>
  </si>
  <si>
    <t>En el mismo link con la información histórica del presupuesto, se pueden apreciar Lla distribución presupuestal por proyecto de inversión</t>
  </si>
  <si>
    <t>En este link no solo está el informe de gestión, sino también el informe financiero y el contractual</t>
  </si>
  <si>
    <t>Se encuentran publicados los Planes correspondientes a las vigencias 2015, 2016 y 2017</t>
  </si>
  <si>
    <t>Comunicación Institucional</t>
  </si>
  <si>
    <t>Esta actividad se reprogramó para el II Trimestre debido al proceso de actualización de la Página Web y consolidación de los primeros informes de gestión de la vigencia, los cuales se espera públicar a más en el mes de Mayo de 2017.</t>
  </si>
  <si>
    <t xml:space="preserve">Aunque el linK relaciona los proyectos de la RAPE, se debe involucrar enlances directos a cada proyecto para conocer las correspondientes Fichas EBI, la información de objetivos, metas, presupuesto, indicadores, etc, y los correspondientes seguimientos periódicos. Se mantiene la valoración del seguimiento anterior </t>
  </si>
  <si>
    <t>Se observa que en el documento Plan Institucional 2015-2016 publicado en el menú Plan Estratégico Institucional de la web, se relacionan y explican las metas y resultados de la entidad. Se sugiere establecer un link dentro del menú, que direccione al usuario directamente a tales metas e indicadores de resultado. Se mantiene la valoración del seguimiento anterioir.</t>
  </si>
  <si>
    <t xml:space="preserve">En este momento se encuentran publicados algunos lineamientos y políticas, no obstante, se esta trabajando para consolidar las políticas de la entidad en un solo espacio
Esta actividad esta pendiente, debido a la reestructuración de la Página de la entidad. No obstante, la información correspondiente se remitio al área de comunicaciónes, quien adelanta las gestiones para cargar la información relacionada con las Políticas Operacionales de la entidad. </t>
  </si>
  <si>
    <t>Es necesario considerar links específicos para cada documento de política y/o para cada manual. Considerando que la información ya está en poder del proceso de comunicaciones, se destaca el esfuerzo de la OAP, por lo cual se incrementa la valoración correspondiente.</t>
  </si>
  <si>
    <t>Se encuentran publicadas aquellas relacionadas con Proyectos de Inversión. No obstante, frente a las demas metas, se detallan en el Plan de acción, se encuentra en proceso la delimitaciòn y seguimiento de los indicadores y metas. 
La actualización de esta sección estará al 100% en el primer trimestre de 2017,ya que en el cambio de vigencia se definieron los correspondientes, por procesos y se mantuvieron los definidos en 2016.</t>
  </si>
  <si>
    <t>Los link relacionados no son funcionales o no cuentan con información. Las metas y objetivos deberán estar asociados a las dependencias y procesos de la entidad y no a proyectos de inversión. Solo aparecen metas asociadas a proyectos en el documento Plan Institucional 2015-2016. No se observan avances en este compromiso, por lo cual se mantiene la valoración del seguimiento anterior.</t>
  </si>
  <si>
    <t>El link señalado NO cuenta con la información requerida. Los indicadores de la entidad deben dar cuenta del desempeño de todos sus procesos, no solamente de los proyectos de inversión. Solo aparecen indicadores asociados a proyectos en el documento Plan Institucional 2015-2016. No se observan avances en este compromiso, por lo cual se mantiene la valoración del seguimiento anterior.</t>
  </si>
  <si>
    <t xml:space="preserve">Estos se citan en el Manual y la adopciòn del Sistema de Gestión de Calidad. El Manual de Operaciones también contiene los procesos y relación de procedimeintos de la entidad.
Esta actividad se tiene prevista para el 30 de junio de 2017, concordante con la fecha fin de Plan de Mejoramiento, en la cual se espera contar con la definición y normalización del 100% de los  procedimientos y documentación soporte de los procesos, incluyendo los misionales, y así tener la información requerida para actualizar el Manual de Operaciones. </t>
  </si>
  <si>
    <t>Revisado el Manual de Operaciones alojado en la web, existe una relación de procedimientos por cada uno de los procesos de la entidad, que es necesario ajustar por cuanto se encuentra desactualizado y requiere mayor información por cada procedimiento. Con la normalización de la documentación de los procesos de la entidad, se puede establecer el nivel de ejecución de este numeral, mientras se actualiza y socializa el Manual de Procesos y Procedimientos o el Manual de Operaciones de la entidad. Se mantiene la valoración del seguimiento anterior.</t>
  </si>
  <si>
    <t>El directorio con la información de los contratistas de la entidad, se encuentra actualizado a Abril 30 de 2017.</t>
  </si>
  <si>
    <t>Aunque se cumplen los requisitos relacionados con el directorio de este tipo de personas vinculadas a la entidad, se recomienda mejorar la presentación del archivo.</t>
  </si>
  <si>
    <t>Se encuentra publicada la información correspondiente a la vigencia 2017.</t>
  </si>
  <si>
    <t>http://regioncentralrape.gov.co/wp-content/uploads/2015/12/Listado-contratos-adjudicados-2017.pdf</t>
  </si>
  <si>
    <t>la Oficina de Planeación  definió un cronograma de trabajo para definir el portafolio de servicios el cual será trabajado con el proceso de Servicio al Ciudadano y Comunicaciones. La fecha prevista para el producto es el 15 de junio de 2017, gestión que va a acompañada de la normalización del proceso de Servicio al Ciudadano que se pondrá en marcha el 1 de Julio de 2017.</t>
  </si>
  <si>
    <t>Aun falta incorporar la información de normas, formularios y protocolos de atención, asunto que se debe atender en coordinación con el área misional.</t>
  </si>
  <si>
    <t>Se realizó la validación de la producción documental y el listado de registros del Sistema de Calidad, junto con el responsable de cada proceso con el fin de precisar y complementar el Cuadro de Clasificación Documental el cual se presentará al Archivo General de la Nación y asi el Registro de Activos de Información.</t>
  </si>
  <si>
    <t xml:space="preserve">Con el fin de dar cumplimiento a este numeral es  necesario contar con la clasificación de la informacion, lo cual se encuentra en proceso de consolidación,  para determinar si la información es pública o reservada y de esta manera, definir los datos abiertos que produce la entidad. Adicionalmente, es importante tener en cuenta que se han encontrado que en temas misionales la entidad todavia no genera información sino unicamente la analiza.
Con base en lo anterior, se proyectó que para el segundo trimestre del 2017, se logre definir una estrategia que permita gestionar y determinar si la entidad cuenta con datos que puedan ser abiertos, de acuerdo con la  clasificación de la información y los datos que se puedan generar en los procesos misionales. </t>
  </si>
  <si>
    <t>La Dirección Corporativa, consolidó la versión preliminar de Tablas de Retención Documental (TRD), el Cuadro de Clasificación Documental (CCD) y el documento de presentación de las TRD para convalidación al Archivo General de la Nación. Una vez sean aprobadas se procederá a la publicación de los dos primeros archivos para consulta de la ciudadanía.</t>
  </si>
  <si>
    <t>Debido a que los inventarios documentales se consolidan con base en las Tablas de Retención Documental (TRD)  y una vez estas sean aprobadas, se procederá a la conformación de los expedientes físicos y electrónicos para posterior levantamiento del inventario y publicación.  Cada responsable de proceso conoce la versión preliminar de la conformación de expedientes por lo cual se ha avanzado en dicha conformación.</t>
  </si>
  <si>
    <r>
      <t xml:space="preserve">La Dirección Corporativa diseño el “Instructivo de Organización de Expedientes” y el “Manual de Administración de la Gestión Documental”, con el fin de establecer los procesos que acompañan la gestión documental y su dinámica en la Entidad, apuntando a la racionalización de la producción de información y garantizando la autenticidad, integridad y conservación documental. 
Dichos lineamientos observan los criterios legales y técnicos enunciados en la Ley 594 del 2000 “Ley General de Archivos” y en los  decretos,  resoluciones,  acuerdos  y  circulares publicados por el Archivo General de la Nación. 
Así mismo uno de los documentos base para construcción de las TRD es el </t>
    </r>
    <r>
      <rPr>
        <b/>
        <sz val="8"/>
        <color rgb="FF000000"/>
        <rFont val="Calibri"/>
        <family val="2"/>
        <scheme val="minor"/>
      </rPr>
      <t>Mini Manual de Tablas de Retención Documental y Transferencias Documentales</t>
    </r>
    <r>
      <rPr>
        <sz val="8"/>
        <color rgb="FF000000"/>
        <rFont val="Calibri"/>
        <family val="2"/>
        <scheme val="minor"/>
      </rPr>
      <t>, editado por el Archivo General de la Nación.</t>
    </r>
  </si>
  <si>
    <t xml:space="preserve">Debido el índica de información clasificada se consolida con base en las Tablas de Retención Documental (TRD),  Una vez estas sean aprobadas se procederá a categorizar cada documento y a publicar en la Página de la Entidad. </t>
  </si>
  <si>
    <t>Con el fin de dar cumplimiento a este numeral, la entidad se encuentra organizando y clasificando su información, con el fin de identificar cual información puede considerarse pública o reservada y de esta manera, definir los datos abiertos que produce la entidad. Se espera culminar esta labor durante el primer semestre del 2017.  Se recomienda atender la Guía y diligenciar el Formato de Publicación de Datos Abiertos Ministerio de las Tecnologías de la Información y las Comunicaciones, para que el link correspondiente se vincule a dicho archivo.</t>
  </si>
  <si>
    <r>
      <t xml:space="preserve">Aunque en el link </t>
    </r>
    <r>
      <rPr>
        <u/>
        <sz val="8"/>
        <color rgb="FF0070C0"/>
        <rFont val="Calibri"/>
        <family val="2"/>
        <scheme val="minor"/>
      </rPr>
      <t>http://regioncentralrape.gov.co/gestion-documental/</t>
    </r>
    <r>
      <rPr>
        <sz val="8"/>
        <color rgb="FF000000"/>
        <rFont val="Calibri"/>
        <family val="2"/>
        <scheme val="minor"/>
      </rPr>
      <t xml:space="preserve">, se encuentra el vínculo "Inventarios de Activos de Información", éste no es funcional. Es importante aclarar que la aprobación de las TRD de la entidad debe hacerlo el Archivo General, asunto que se encuentra en proceso y por tanto aún no se puede publicar documento oficial sobre este aspecto. Sin embargo, el Cuadro de Clasificación Documental cuenta con información básica que da cuenta de las series y subseries que constituyen dicha TRD y en consecuencia del inventario documental de la entidad. </t>
    </r>
  </si>
  <si>
    <t>Revisada la página web, ya no aparece el organigrama de la entidad. Las funciones describen la naturaleza de cada cargo.</t>
  </si>
  <si>
    <t>Aunque el mecanismo no hace relación expresa con el tema de acciones u omisiones de la entidad, si se considera como herramienta para direccionar todas las PQRS de la entidad por este medio. Las pruebas realizadas por Control Interno, solicitando información a través de "Contáctenos", evidenciaron la no atención del requerimiento realizado.</t>
  </si>
  <si>
    <r>
      <t xml:space="preserve">Aunque en el link </t>
    </r>
    <r>
      <rPr>
        <sz val="8"/>
        <color rgb="FF00B0F0"/>
        <rFont val="Calibri"/>
        <family val="2"/>
        <scheme val="minor"/>
      </rPr>
      <t>http://regioncentralrape.gov.co/mapa-del-sitio/</t>
    </r>
    <r>
      <rPr>
        <sz val="8"/>
        <color rgb="FF000000"/>
        <rFont val="Calibri"/>
        <family val="2"/>
        <scheme val="minor"/>
      </rPr>
      <t>, se encuentra toda la información que contiene la web,y con ello se brinda un alto cumplimiento al compromiso, es importante organizarla para entender su disposición, orientar de mejor manera la consulta del REGISTRO DE DOCUMENTOS PUBLICADOS, por parte del usuario, y dar cumplimiento cabal a todas las disposiciones de la Ley de Transparencia. Hacer funcional el vínculo de Transparencia, como primera medida.</t>
    </r>
  </si>
  <si>
    <t>Relación de procesos de selección adelantados por la entidad en la vigencia 2017.</t>
  </si>
  <si>
    <t>Además de la información 2015 y 2016, se actualizó la web con los contratos adjudicados en lo corrido de 2017, Se agrega numero de constancia de publicación de cada contrato.</t>
  </si>
  <si>
    <t>En este link se encuentra los Planes de Adquisiciones</t>
  </si>
  <si>
    <t>xxxxxx</t>
  </si>
  <si>
    <t>Verificar con comunicaciones en donde se va a publicar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</si>
</sst>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5" x14ac:knownFonts="1">
    <font>
      <sz val="11"/>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color rgb="FF000000"/>
      <name val="Calibri"/>
      <family val="2"/>
      <scheme val="minor"/>
    </font>
    <font>
      <sz val="10"/>
      <name val="Calibri"/>
      <family val="2"/>
      <scheme val="minor"/>
    </font>
    <font>
      <sz val="10"/>
      <color theme="1"/>
      <name val="Calibri"/>
      <family val="2"/>
    </font>
    <font>
      <sz val="8"/>
      <name val="Calibri"/>
      <family val="2"/>
      <scheme val="minor"/>
    </font>
    <font>
      <sz val="11"/>
      <color theme="1"/>
      <name val="Calibri"/>
      <family val="2"/>
      <scheme val="minor"/>
    </font>
    <font>
      <b/>
      <sz val="9"/>
      <color theme="1"/>
      <name val="Calibri"/>
      <family val="2"/>
      <scheme val="minor"/>
    </font>
    <font>
      <sz val="9"/>
      <color theme="1"/>
      <name val="Calibri"/>
      <family val="2"/>
      <scheme val="minor"/>
    </font>
    <font>
      <u/>
      <sz val="9"/>
      <color theme="1"/>
      <name val="Calibri"/>
      <family val="2"/>
      <scheme val="minor"/>
    </font>
    <font>
      <b/>
      <u/>
      <sz val="9"/>
      <color theme="1"/>
      <name val="Calibri"/>
      <family val="2"/>
      <scheme val="minor"/>
    </font>
    <font>
      <b/>
      <sz val="16"/>
      <color theme="1"/>
      <name val="Calibri"/>
      <family val="2"/>
      <scheme val="minor"/>
    </font>
    <font>
      <sz val="8"/>
      <color theme="1"/>
      <name val="Calibri"/>
      <family val="2"/>
      <scheme val="minor"/>
    </font>
    <font>
      <sz val="8"/>
      <color rgb="FF000000"/>
      <name val="Calibri"/>
      <family val="2"/>
      <scheme val="minor"/>
    </font>
    <font>
      <sz val="8"/>
      <color theme="1"/>
      <name val="Calibri"/>
      <family val="2"/>
    </font>
    <font>
      <b/>
      <sz val="10"/>
      <color rgb="FFC00000"/>
      <name val="Calibri"/>
      <family val="2"/>
      <scheme val="minor"/>
    </font>
    <font>
      <sz val="10"/>
      <color rgb="FF0070C0"/>
      <name val="Calibri"/>
      <family val="2"/>
      <scheme val="minor"/>
    </font>
    <font>
      <b/>
      <sz val="8"/>
      <name val="Calibri"/>
      <family val="2"/>
      <scheme val="minor"/>
    </font>
    <font>
      <b/>
      <sz val="8"/>
      <color rgb="FF000000"/>
      <name val="Calibri"/>
      <family val="2"/>
      <scheme val="minor"/>
    </font>
    <font>
      <b/>
      <sz val="11"/>
      <color theme="1"/>
      <name val="Calibri"/>
      <family val="2"/>
      <scheme val="minor"/>
    </font>
    <font>
      <b/>
      <sz val="10"/>
      <color rgb="FF0070C0"/>
      <name val="Calibri"/>
      <family val="2"/>
      <scheme val="minor"/>
    </font>
    <font>
      <b/>
      <sz val="10"/>
      <color rgb="FFFF0000"/>
      <name val="Calibri"/>
      <family val="2"/>
      <scheme val="minor"/>
    </font>
    <font>
      <u/>
      <sz val="8"/>
      <color rgb="FF0000FF"/>
      <name val="Calibri"/>
      <family val="2"/>
      <scheme val="minor"/>
    </font>
    <font>
      <i/>
      <sz val="8"/>
      <name val="Calibri"/>
      <family val="2"/>
      <scheme val="minor"/>
    </font>
    <font>
      <u/>
      <sz val="11"/>
      <color theme="10"/>
      <name val="Calibri"/>
      <family val="2"/>
      <scheme val="minor"/>
    </font>
    <font>
      <u/>
      <sz val="8"/>
      <color theme="10"/>
      <name val="Calibri"/>
      <family val="2"/>
      <scheme val="minor"/>
    </font>
    <font>
      <u/>
      <sz val="8"/>
      <color rgb="FF0070C0"/>
      <name val="Calibri"/>
      <family val="2"/>
      <scheme val="minor"/>
    </font>
    <font>
      <sz val="8"/>
      <color rgb="FF0070C0"/>
      <name val="Calibri"/>
      <family val="2"/>
      <scheme val="minor"/>
    </font>
    <font>
      <u/>
      <sz val="10"/>
      <color rgb="FF0070C0"/>
      <name val="Calibri"/>
      <family val="2"/>
      <scheme val="minor"/>
    </font>
    <font>
      <sz val="8"/>
      <color theme="8"/>
      <name val="Calibri"/>
      <family val="2"/>
      <scheme val="minor"/>
    </font>
    <font>
      <sz val="8"/>
      <color rgb="FF00B0F0"/>
      <name val="Calibri"/>
      <family val="2"/>
      <scheme val="minor"/>
    </font>
    <font>
      <sz val="8"/>
      <color rgb="FFFF0000"/>
      <name val="Calibri"/>
      <family val="2"/>
      <scheme val="minor"/>
    </font>
    <font>
      <u/>
      <sz val="8"/>
      <color rgb="FFFF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5" tint="0.79998168889431442"/>
        <bgColor indexed="64"/>
      </patternFill>
    </fill>
    <fill>
      <patternFill patternType="solid">
        <fgColor theme="7" tint="0.39997558519241921"/>
        <bgColor indexed="64"/>
      </patternFill>
    </fill>
  </fills>
  <borders count="96">
    <border>
      <left/>
      <right/>
      <top/>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style="thin">
        <color auto="1"/>
      </bottom>
      <diagonal/>
    </border>
    <border>
      <left/>
      <right style="medium">
        <color auto="1"/>
      </right>
      <top style="medium">
        <color auto="1"/>
      </top>
      <bottom style="medium">
        <color auto="1"/>
      </bottom>
      <diagonal/>
    </border>
    <border>
      <left style="medium">
        <color auto="1"/>
      </left>
      <right/>
      <top/>
      <bottom/>
      <diagonal/>
    </border>
    <border>
      <left style="thin">
        <color auto="1"/>
      </left>
      <right style="thin">
        <color auto="1"/>
      </right>
      <top/>
      <bottom/>
      <diagonal/>
    </border>
    <border>
      <left style="thin">
        <color auto="1"/>
      </left>
      <right/>
      <top/>
      <bottom/>
      <diagonal/>
    </border>
    <border>
      <left/>
      <right/>
      <top style="medium">
        <color auto="1"/>
      </top>
      <bottom style="thin">
        <color auto="1"/>
      </bottom>
      <diagonal/>
    </border>
    <border>
      <left/>
      <right style="medium">
        <color auto="1"/>
      </right>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medium">
        <color auto="1"/>
      </right>
      <top style="dotted">
        <color auto="1"/>
      </top>
      <bottom style="medium">
        <color auto="1"/>
      </bottom>
      <diagonal/>
    </border>
    <border>
      <left style="thin">
        <color auto="1"/>
      </left>
      <right/>
      <top style="medium">
        <color auto="1"/>
      </top>
      <bottom/>
      <diagonal/>
    </border>
    <border>
      <left style="medium">
        <color auto="1"/>
      </left>
      <right/>
      <top style="dotted">
        <color auto="1"/>
      </top>
      <bottom style="medium">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medium">
        <color auto="1"/>
      </top>
      <bottom style="dotted">
        <color auto="1"/>
      </bottom>
      <diagonal/>
    </border>
    <border>
      <left style="medium">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thin">
        <color auto="1"/>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style="thin">
        <color auto="1"/>
      </left>
      <right style="medium">
        <color auto="1"/>
      </right>
      <top style="medium">
        <color auto="1"/>
      </top>
      <bottom style="dotted">
        <color auto="1"/>
      </bottom>
      <diagonal/>
    </border>
    <border>
      <left style="medium">
        <color auto="1"/>
      </left>
      <right style="thin">
        <color auto="1"/>
      </right>
      <top style="dotted">
        <color auto="1"/>
      </top>
      <bottom style="medium">
        <color auto="1"/>
      </bottom>
      <diagonal/>
    </border>
    <border>
      <left style="thin">
        <color auto="1"/>
      </left>
      <right style="thin">
        <color auto="1"/>
      </right>
      <top style="dotted">
        <color auto="1"/>
      </top>
      <bottom style="medium">
        <color auto="1"/>
      </bottom>
      <diagonal/>
    </border>
    <border>
      <left style="thin">
        <color auto="1"/>
      </left>
      <right/>
      <top style="dotted">
        <color auto="1"/>
      </top>
      <bottom style="medium">
        <color auto="1"/>
      </bottom>
      <diagonal/>
    </border>
    <border>
      <left style="thin">
        <color auto="1"/>
      </left>
      <right style="medium">
        <color auto="1"/>
      </right>
      <top style="dotted">
        <color auto="1"/>
      </top>
      <bottom style="medium">
        <color auto="1"/>
      </bottom>
      <diagonal/>
    </border>
    <border>
      <left style="medium">
        <color auto="1"/>
      </left>
      <right style="thin">
        <color auto="1"/>
      </right>
      <top style="dotted">
        <color auto="1"/>
      </top>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auto="1"/>
      </left>
      <right style="medium">
        <color auto="1"/>
      </right>
      <top style="dotted">
        <color auto="1"/>
      </top>
      <bottom/>
      <diagonal/>
    </border>
    <border>
      <left style="medium">
        <color auto="1"/>
      </left>
      <right style="thin">
        <color auto="1"/>
      </right>
      <top/>
      <bottom style="thin">
        <color auto="1"/>
      </bottom>
      <diagonal/>
    </border>
    <border>
      <left style="medium">
        <color auto="1"/>
      </left>
      <right/>
      <top style="dotted">
        <color auto="1"/>
      </top>
      <bottom style="dotted">
        <color auto="1"/>
      </bottom>
      <diagonal/>
    </border>
    <border>
      <left style="thin">
        <color auto="1"/>
      </left>
      <right/>
      <top/>
      <bottom style="medium">
        <color auto="1"/>
      </bottom>
      <diagonal/>
    </border>
    <border>
      <left style="medium">
        <color auto="1"/>
      </left>
      <right style="medium">
        <color auto="1"/>
      </right>
      <top/>
      <bottom style="dotted">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medium">
        <color auto="1"/>
      </right>
      <top style="medium">
        <color auto="1"/>
      </top>
      <bottom style="hair">
        <color auto="1"/>
      </bottom>
      <diagonal/>
    </border>
    <border>
      <left style="medium">
        <color auto="1"/>
      </left>
      <right style="medium">
        <color auto="1"/>
      </right>
      <top style="dotted">
        <color auto="1"/>
      </top>
      <bottom style="hair">
        <color auto="1"/>
      </bottom>
      <diagonal/>
    </border>
    <border>
      <left style="medium">
        <color auto="1"/>
      </left>
      <right style="thin">
        <color auto="1"/>
      </right>
      <top style="dotted">
        <color auto="1"/>
      </top>
      <bottom style="hair">
        <color auto="1"/>
      </bottom>
      <diagonal/>
    </border>
    <border>
      <left style="thin">
        <color auto="1"/>
      </left>
      <right style="thin">
        <color auto="1"/>
      </right>
      <top style="dotted">
        <color auto="1"/>
      </top>
      <bottom style="hair">
        <color auto="1"/>
      </bottom>
      <diagonal/>
    </border>
    <border>
      <left style="thin">
        <color auto="1"/>
      </left>
      <right style="medium">
        <color auto="1"/>
      </right>
      <top style="dotted">
        <color auto="1"/>
      </top>
      <bottom style="hair">
        <color auto="1"/>
      </bottom>
      <diagonal/>
    </border>
    <border>
      <left style="medium">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right style="medium">
        <color auto="1"/>
      </right>
      <top style="thin">
        <color auto="1"/>
      </top>
      <bottom style="medium">
        <color auto="1"/>
      </bottom>
      <diagonal/>
    </border>
    <border>
      <left/>
      <right style="medium">
        <color auto="1"/>
      </right>
      <top style="dotted">
        <color auto="1"/>
      </top>
      <bottom style="dotted">
        <color auto="1"/>
      </bottom>
      <diagonal/>
    </border>
    <border>
      <left/>
      <right style="medium">
        <color auto="1"/>
      </right>
      <top style="dotted">
        <color auto="1"/>
      </top>
      <bottom style="medium">
        <color auto="1"/>
      </bottom>
      <diagonal/>
    </border>
    <border>
      <left/>
      <right/>
      <top style="dotted">
        <color auto="1"/>
      </top>
      <bottom style="dotted">
        <color auto="1"/>
      </bottom>
      <diagonal/>
    </border>
    <border>
      <left style="medium">
        <color auto="1"/>
      </left>
      <right/>
      <top/>
      <bottom style="dotted">
        <color auto="1"/>
      </bottom>
      <diagonal/>
    </border>
    <border>
      <left/>
      <right/>
      <top style="medium">
        <color auto="1"/>
      </top>
      <bottom/>
      <diagonal/>
    </border>
    <border>
      <left/>
      <right/>
      <top/>
      <bottom style="dotted">
        <color auto="1"/>
      </bottom>
      <diagonal/>
    </border>
    <border>
      <left/>
      <right/>
      <top style="thin">
        <color auto="1"/>
      </top>
      <bottom/>
      <diagonal/>
    </border>
    <border>
      <left/>
      <right/>
      <top style="medium">
        <color auto="1"/>
      </top>
      <bottom style="dotted">
        <color auto="1"/>
      </bottom>
      <diagonal/>
    </border>
    <border>
      <left/>
      <right/>
      <top style="dotted">
        <color auto="1"/>
      </top>
      <bottom style="medium">
        <color auto="1"/>
      </bottom>
      <diagonal/>
    </border>
    <border>
      <left/>
      <right/>
      <top style="dotted">
        <color auto="1"/>
      </top>
      <bottom style="hair">
        <color auto="1"/>
      </bottom>
      <diagonal/>
    </border>
    <border>
      <left style="medium">
        <color auto="1"/>
      </left>
      <right style="thin">
        <color indexed="64"/>
      </right>
      <top style="thin">
        <color auto="1"/>
      </top>
      <bottom/>
      <diagonal/>
    </border>
    <border>
      <left/>
      <right style="thin">
        <color indexed="64"/>
      </right>
      <top style="dotted">
        <color auto="1"/>
      </top>
      <bottom style="dotted">
        <color auto="1"/>
      </bottom>
      <diagonal/>
    </border>
    <border>
      <left/>
      <right style="thin">
        <color indexed="64"/>
      </right>
      <top/>
      <bottom/>
      <diagonal/>
    </border>
    <border>
      <left/>
      <right style="thin">
        <color indexed="64"/>
      </right>
      <top style="medium">
        <color auto="1"/>
      </top>
      <bottom style="medium">
        <color indexed="64"/>
      </bottom>
      <diagonal/>
    </border>
    <border>
      <left style="thin">
        <color auto="1"/>
      </left>
      <right/>
      <top style="medium">
        <color auto="1"/>
      </top>
      <bottom style="medium">
        <color indexed="64"/>
      </bottom>
      <diagonal/>
    </border>
    <border>
      <left/>
      <right style="medium">
        <color auto="1"/>
      </right>
      <top style="medium">
        <color auto="1"/>
      </top>
      <bottom/>
      <diagonal/>
    </border>
    <border>
      <left style="medium">
        <color auto="1"/>
      </left>
      <right/>
      <top/>
      <bottom style="thin">
        <color auto="1"/>
      </bottom>
      <diagonal/>
    </border>
    <border>
      <left style="medium">
        <color auto="1"/>
      </left>
      <right style="medium">
        <color auto="1"/>
      </right>
      <top style="dotted">
        <color auto="1"/>
      </top>
      <bottom/>
      <diagonal/>
    </border>
    <border>
      <left style="thin">
        <color auto="1"/>
      </left>
      <right/>
      <top/>
      <bottom style="dotted">
        <color auto="1"/>
      </bottom>
      <diagonal/>
    </border>
  </borders>
  <cellStyleXfs count="4">
    <xf numFmtId="0" fontId="0" fillId="0" borderId="0"/>
    <xf numFmtId="9" fontId="8" fillId="0" borderId="0" applyFont="0" applyFill="0" applyBorder="0" applyAlignment="0" applyProtection="0"/>
    <xf numFmtId="164" fontId="8" fillId="0" borderId="0" applyFont="0" applyFill="0" applyBorder="0" applyAlignment="0" applyProtection="0"/>
    <xf numFmtId="0" fontId="26" fillId="0" borderId="0" applyNumberFormat="0" applyFill="0" applyBorder="0" applyAlignment="0" applyProtection="0"/>
  </cellStyleXfs>
  <cellXfs count="371">
    <xf numFmtId="0" fontId="0" fillId="0" borderId="0" xfId="0"/>
    <xf numFmtId="0" fontId="4" fillId="0" borderId="45" xfId="0" applyFont="1" applyFill="1" applyBorder="1" applyAlignment="1">
      <alignment horizontal="left" vertical="center" wrapText="1"/>
    </xf>
    <xf numFmtId="0" fontId="4" fillId="0" borderId="44" xfId="0" applyFont="1" applyFill="1" applyBorder="1" applyAlignment="1">
      <alignment horizontal="left" vertical="center" wrapText="1"/>
    </xf>
    <xf numFmtId="0" fontId="5" fillId="0" borderId="44" xfId="0" applyFont="1" applyFill="1" applyBorder="1" applyAlignment="1">
      <alignment horizontal="left" vertical="center" wrapText="1"/>
    </xf>
    <xf numFmtId="0" fontId="4" fillId="0" borderId="41"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1" fillId="0" borderId="20" xfId="0" applyFont="1" applyFill="1" applyBorder="1" applyAlignment="1">
      <alignment horizontal="center" vertical="center" wrapText="1"/>
    </xf>
    <xf numFmtId="0" fontId="4" fillId="0" borderId="20" xfId="0" applyFont="1" applyFill="1" applyBorder="1" applyAlignment="1">
      <alignment horizontal="left" vertical="center" wrapText="1"/>
    </xf>
    <xf numFmtId="0" fontId="5" fillId="0" borderId="20"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43" xfId="0" applyFont="1" applyFill="1" applyBorder="1" applyAlignment="1">
      <alignment vertical="center" wrapText="1"/>
    </xf>
    <xf numFmtId="0" fontId="6" fillId="0" borderId="0" xfId="0" applyFont="1" applyBorder="1" applyAlignment="1">
      <alignment horizontal="center" vertical="center" wrapText="1"/>
    </xf>
    <xf numFmtId="0" fontId="1" fillId="0" borderId="2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5" borderId="76" xfId="0" applyFont="1" applyFill="1" applyBorder="1" applyAlignment="1">
      <alignment horizontal="center" vertical="center" wrapText="1"/>
    </xf>
    <xf numFmtId="0" fontId="3" fillId="5" borderId="5" xfId="0" applyFont="1" applyFill="1" applyBorder="1" applyAlignment="1">
      <alignment horizontal="center" vertical="center" wrapText="1"/>
    </xf>
    <xf numFmtId="9" fontId="15" fillId="0" borderId="45" xfId="1" applyFont="1" applyFill="1" applyBorder="1" applyAlignment="1">
      <alignment horizontal="center" vertical="center" wrapText="1"/>
    </xf>
    <xf numFmtId="9" fontId="15" fillId="0" borderId="44" xfId="1" applyFont="1" applyFill="1" applyBorder="1" applyAlignment="1">
      <alignment horizontal="center" vertical="center" wrapText="1"/>
    </xf>
    <xf numFmtId="9" fontId="7" fillId="0" borderId="44" xfId="1" applyFont="1" applyFill="1" applyBorder="1" applyAlignment="1">
      <alignment horizontal="center" vertical="center" wrapText="1"/>
    </xf>
    <xf numFmtId="9" fontId="15" fillId="0" borderId="41" xfId="1" applyFont="1" applyFill="1" applyBorder="1" applyAlignment="1">
      <alignment horizontal="center" vertical="center" wrapText="1"/>
    </xf>
    <xf numFmtId="9" fontId="15" fillId="0" borderId="10" xfId="1" applyFont="1" applyFill="1" applyBorder="1" applyAlignment="1">
      <alignment horizontal="center" vertical="center" wrapText="1"/>
    </xf>
    <xf numFmtId="9" fontId="15" fillId="0" borderId="13" xfId="1" applyFont="1" applyFill="1" applyBorder="1" applyAlignment="1">
      <alignment horizontal="center" vertical="center" wrapText="1"/>
    </xf>
    <xf numFmtId="9" fontId="15" fillId="0" borderId="65" xfId="1" applyFont="1" applyFill="1" applyBorder="1" applyAlignment="1">
      <alignment horizontal="center" vertical="center" wrapText="1"/>
    </xf>
    <xf numFmtId="9" fontId="15" fillId="0" borderId="21" xfId="1" applyFont="1" applyFill="1" applyBorder="1" applyAlignment="1">
      <alignment horizontal="center" vertical="center" wrapText="1"/>
    </xf>
    <xf numFmtId="9" fontId="7" fillId="0" borderId="10" xfId="1" applyFont="1" applyFill="1" applyBorder="1" applyAlignment="1">
      <alignment horizontal="center" vertical="center" wrapText="1"/>
    </xf>
    <xf numFmtId="9" fontId="15" fillId="0" borderId="9" xfId="1" applyFont="1" applyFill="1" applyBorder="1" applyAlignment="1">
      <alignment horizontal="center" vertical="center" wrapText="1"/>
    </xf>
    <xf numFmtId="9" fontId="15" fillId="0" borderId="69" xfId="1" applyFont="1" applyFill="1" applyBorder="1" applyAlignment="1">
      <alignment horizontal="center" vertical="center" wrapText="1"/>
    </xf>
    <xf numFmtId="0" fontId="4" fillId="7" borderId="63" xfId="0" applyFont="1" applyFill="1" applyBorder="1" applyAlignment="1">
      <alignment horizontal="left" vertical="center" wrapText="1"/>
    </xf>
    <xf numFmtId="0" fontId="4" fillId="7" borderId="79" xfId="0" applyFont="1" applyFill="1" applyBorder="1" applyAlignment="1">
      <alignment horizontal="left" vertical="center" wrapText="1"/>
    </xf>
    <xf numFmtId="9" fontId="15" fillId="7" borderId="77" xfId="1" applyFont="1" applyFill="1" applyBorder="1" applyAlignment="1">
      <alignment horizontal="center" vertical="center" wrapText="1"/>
    </xf>
    <xf numFmtId="0" fontId="4" fillId="7" borderId="80" xfId="0" applyFont="1" applyFill="1" applyBorder="1" applyAlignment="1">
      <alignment horizontal="left" vertical="center" wrapText="1"/>
    </xf>
    <xf numFmtId="0" fontId="17" fillId="0" borderId="0" xfId="0" applyFont="1"/>
    <xf numFmtId="0" fontId="18" fillId="0" borderId="0" xfId="0" applyFont="1"/>
    <xf numFmtId="49" fontId="4" fillId="0" borderId="44" xfId="0" applyNumberFormat="1" applyFont="1" applyFill="1" applyBorder="1" applyAlignment="1">
      <alignment horizontal="left" vertical="center" wrapText="1"/>
    </xf>
    <xf numFmtId="49" fontId="4" fillId="0" borderId="41" xfId="0" applyNumberFormat="1" applyFont="1" applyFill="1" applyBorder="1" applyAlignment="1">
      <alignment horizontal="left" vertical="center" wrapText="1"/>
    </xf>
    <xf numFmtId="49" fontId="4" fillId="0" borderId="13" xfId="0" applyNumberFormat="1" applyFont="1" applyFill="1" applyBorder="1" applyAlignment="1">
      <alignment horizontal="left" vertical="center" wrapText="1"/>
    </xf>
    <xf numFmtId="49" fontId="4" fillId="0" borderId="65" xfId="0" applyNumberFormat="1" applyFont="1" applyFill="1" applyBorder="1" applyAlignment="1">
      <alignment horizontal="left" vertical="center" wrapText="1"/>
    </xf>
    <xf numFmtId="49" fontId="4" fillId="0" borderId="69"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0" fontId="1" fillId="0" borderId="0" xfId="0" applyFont="1" applyFill="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Alignment="1">
      <alignment horizontal="center" vertical="center" wrapText="1"/>
    </xf>
    <xf numFmtId="0" fontId="5" fillId="0" borderId="0" xfId="0" applyFont="1" applyFill="1" applyAlignment="1">
      <alignment vertical="center" wrapText="1"/>
    </xf>
    <xf numFmtId="0" fontId="15" fillId="0" borderId="41" xfId="0" applyFont="1" applyFill="1" applyBorder="1" applyAlignment="1">
      <alignment horizontal="left" vertical="center" wrapText="1"/>
    </xf>
    <xf numFmtId="0" fontId="15" fillId="7" borderId="79"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15" fillId="0" borderId="81" xfId="0" applyFont="1" applyFill="1" applyBorder="1" applyAlignment="1">
      <alignment horizontal="left" vertical="center" wrapText="1"/>
    </xf>
    <xf numFmtId="49" fontId="15" fillId="0" borderId="0" xfId="0" applyNumberFormat="1" applyFont="1" applyFill="1" applyBorder="1" applyAlignment="1">
      <alignment horizontal="left" vertical="center" wrapText="1"/>
    </xf>
    <xf numFmtId="0" fontId="7" fillId="0" borderId="0" xfId="0" applyFont="1" applyFill="1" applyAlignment="1">
      <alignment vertical="center" wrapText="1"/>
    </xf>
    <xf numFmtId="0" fontId="15" fillId="0" borderId="84" xfId="0" applyFont="1" applyFill="1" applyBorder="1" applyAlignment="1">
      <alignment horizontal="left" vertical="center" wrapText="1"/>
    </xf>
    <xf numFmtId="0" fontId="15" fillId="0" borderId="79" xfId="0" applyFont="1" applyFill="1" applyBorder="1" applyAlignment="1">
      <alignment horizontal="left" vertical="center" wrapText="1"/>
    </xf>
    <xf numFmtId="0" fontId="7" fillId="0" borderId="79" xfId="0" applyFont="1" applyFill="1" applyBorder="1" applyAlignment="1">
      <alignment horizontal="left" vertical="center" wrapText="1"/>
    </xf>
    <xf numFmtId="0" fontId="15" fillId="0" borderId="78" xfId="0" applyFont="1" applyFill="1" applyBorder="1" applyAlignment="1">
      <alignment horizontal="left" vertical="center" wrapText="1"/>
    </xf>
    <xf numFmtId="49" fontId="15" fillId="0" borderId="35" xfId="0" applyNumberFormat="1" applyFont="1" applyFill="1" applyBorder="1" applyAlignment="1">
      <alignment horizontal="left" vertical="center" wrapText="1"/>
    </xf>
    <xf numFmtId="0" fontId="15" fillId="0" borderId="85" xfId="0" applyFont="1" applyFill="1" applyBorder="1" applyAlignment="1">
      <alignment horizontal="left" vertical="center" wrapText="1"/>
    </xf>
    <xf numFmtId="0" fontId="15" fillId="0" borderId="33"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15" fillId="0" borderId="85" xfId="0" applyFont="1" applyFill="1" applyBorder="1" applyAlignment="1">
      <alignment vertical="center" wrapText="1"/>
    </xf>
    <xf numFmtId="49" fontId="15" fillId="0" borderId="86" xfId="0" applyNumberFormat="1" applyFont="1" applyFill="1" applyBorder="1" applyAlignment="1">
      <alignment horizontal="left" vertical="center" wrapText="1"/>
    </xf>
    <xf numFmtId="0" fontId="15" fillId="0" borderId="50" xfId="0" applyFont="1" applyFill="1" applyBorder="1" applyAlignment="1">
      <alignment horizontal="left" vertical="center" wrapText="1"/>
    </xf>
    <xf numFmtId="0" fontId="15" fillId="0" borderId="46" xfId="0" applyFont="1" applyFill="1" applyBorder="1" applyAlignment="1">
      <alignment horizontal="left" vertical="center" wrapText="1"/>
    </xf>
    <xf numFmtId="0" fontId="7" fillId="0" borderId="46" xfId="0" applyFont="1" applyFill="1" applyBorder="1" applyAlignment="1">
      <alignment horizontal="left" vertical="center" wrapText="1"/>
    </xf>
    <xf numFmtId="0" fontId="15" fillId="0" borderId="54" xfId="0" applyFont="1" applyFill="1" applyBorder="1" applyAlignment="1">
      <alignment horizontal="left" vertical="center" wrapText="1"/>
    </xf>
    <xf numFmtId="0" fontId="15" fillId="0" borderId="66" xfId="0" applyFont="1" applyFill="1" applyBorder="1" applyAlignment="1">
      <alignment horizontal="left" vertical="center" wrapText="1"/>
    </xf>
    <xf numFmtId="0" fontId="15" fillId="7" borderId="88" xfId="0" applyFont="1" applyFill="1" applyBorder="1" applyAlignment="1">
      <alignment horizontal="left" vertical="center" wrapText="1"/>
    </xf>
    <xf numFmtId="49" fontId="15" fillId="0" borderId="46" xfId="0" applyNumberFormat="1" applyFont="1" applyFill="1" applyBorder="1" applyAlignment="1">
      <alignment horizontal="left" vertical="center" wrapText="1"/>
    </xf>
    <xf numFmtId="49" fontId="15" fillId="0" borderId="54" xfId="0" applyNumberFormat="1" applyFont="1" applyFill="1" applyBorder="1" applyAlignment="1">
      <alignment horizontal="left" vertical="center" wrapText="1"/>
    </xf>
    <xf numFmtId="49" fontId="15" fillId="0" borderId="36" xfId="0" applyNumberFormat="1" applyFont="1" applyFill="1" applyBorder="1" applyAlignment="1">
      <alignment horizontal="left" vertical="center" wrapText="1"/>
    </xf>
    <xf numFmtId="0" fontId="15" fillId="0" borderId="89" xfId="0" applyFont="1" applyFill="1" applyBorder="1" applyAlignment="1">
      <alignment horizontal="left" vertical="center" wrapText="1"/>
    </xf>
    <xf numFmtId="0" fontId="15" fillId="0" borderId="34" xfId="0" applyFont="1" applyFill="1" applyBorder="1" applyAlignment="1">
      <alignment horizontal="left" vertical="center" wrapText="1"/>
    </xf>
    <xf numFmtId="0" fontId="7" fillId="0" borderId="34" xfId="0" applyFont="1" applyFill="1" applyBorder="1" applyAlignment="1">
      <alignment horizontal="left" vertical="center" wrapText="1"/>
    </xf>
    <xf numFmtId="0" fontId="7" fillId="0" borderId="66" xfId="0" applyFont="1" applyFill="1" applyBorder="1" applyAlignment="1">
      <alignment horizontal="left" vertical="center" wrapText="1"/>
    </xf>
    <xf numFmtId="0" fontId="15" fillId="0" borderId="38" xfId="0" applyFont="1" applyFill="1" applyBorder="1" applyAlignment="1">
      <alignment horizontal="left" vertical="center" wrapText="1"/>
    </xf>
    <xf numFmtId="0" fontId="15" fillId="0" borderId="54" xfId="0" applyFont="1" applyFill="1" applyBorder="1" applyAlignment="1">
      <alignment vertical="center" wrapText="1"/>
    </xf>
    <xf numFmtId="49" fontId="15" fillId="0" borderId="70" xfId="0" applyNumberFormat="1" applyFont="1" applyFill="1" applyBorder="1" applyAlignment="1">
      <alignment horizontal="left" vertical="center" wrapText="1"/>
    </xf>
    <xf numFmtId="0" fontId="19" fillId="3" borderId="87" xfId="0" applyFont="1" applyFill="1" applyBorder="1" applyAlignment="1">
      <alignment horizontal="center" vertical="center" wrapText="1"/>
    </xf>
    <xf numFmtId="0" fontId="19" fillId="3" borderId="83" xfId="0" applyFont="1" applyFill="1" applyBorder="1" applyAlignment="1">
      <alignment horizontal="center" vertical="center" wrapText="1"/>
    </xf>
    <xf numFmtId="0" fontId="15" fillId="0" borderId="57"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4" fillId="0" borderId="0" xfId="0" applyFont="1" applyFill="1" applyAlignment="1">
      <alignment vertical="center" wrapText="1"/>
    </xf>
    <xf numFmtId="0" fontId="15" fillId="0" borderId="45" xfId="0" applyFont="1" applyFill="1" applyBorder="1" applyAlignment="1">
      <alignment horizontal="left" vertical="center" wrapText="1"/>
    </xf>
    <xf numFmtId="0" fontId="15" fillId="0" borderId="44" xfId="0" applyFont="1" applyFill="1" applyBorder="1" applyAlignment="1">
      <alignment horizontal="left" vertical="center" wrapText="1"/>
    </xf>
    <xf numFmtId="0" fontId="7" fillId="0" borderId="44" xfId="0" applyFont="1" applyFill="1" applyBorder="1" applyAlignment="1">
      <alignment horizontal="left" vertical="center" wrapText="1"/>
    </xf>
    <xf numFmtId="0" fontId="15" fillId="0" borderId="10" xfId="0" applyFont="1" applyFill="1" applyBorder="1" applyAlignment="1">
      <alignment horizontal="left" vertical="center" wrapText="1"/>
    </xf>
    <xf numFmtId="49" fontId="15" fillId="0" borderId="44" xfId="0" applyNumberFormat="1" applyFont="1" applyFill="1" applyBorder="1" applyAlignment="1">
      <alignment horizontal="left" vertical="center" wrapText="1"/>
    </xf>
    <xf numFmtId="49" fontId="15" fillId="0" borderId="41" xfId="0" applyNumberFormat="1" applyFont="1" applyFill="1" applyBorder="1" applyAlignment="1">
      <alignment horizontal="left" vertical="center" wrapText="1"/>
    </xf>
    <xf numFmtId="49" fontId="15" fillId="0" borderId="13" xfId="0" applyNumberFormat="1" applyFont="1" applyFill="1" applyBorder="1" applyAlignment="1">
      <alignment horizontal="left" vertical="center" wrapText="1"/>
    </xf>
    <xf numFmtId="49" fontId="15" fillId="0" borderId="65" xfId="0" applyNumberFormat="1" applyFont="1" applyFill="1" applyBorder="1" applyAlignment="1">
      <alignment horizontal="left" vertical="center" wrapText="1"/>
    </xf>
    <xf numFmtId="0" fontId="15" fillId="0" borderId="21"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15" fillId="0" borderId="21" xfId="0" applyFont="1" applyFill="1" applyBorder="1" applyAlignment="1">
      <alignment vertical="center" wrapText="1"/>
    </xf>
    <xf numFmtId="0" fontId="7" fillId="0" borderId="10" xfId="0" applyFont="1" applyFill="1" applyBorder="1" applyAlignment="1">
      <alignment horizontal="left" vertical="center" wrapText="1"/>
    </xf>
    <xf numFmtId="0" fontId="15" fillId="0" borderId="9" xfId="0" applyFont="1" applyFill="1" applyBorder="1" applyAlignment="1">
      <alignment horizontal="left" vertical="center" wrapText="1"/>
    </xf>
    <xf numFmtId="0" fontId="15" fillId="0" borderId="41" xfId="0" applyFont="1" applyFill="1" applyBorder="1" applyAlignment="1">
      <alignment vertical="center" wrapText="1"/>
    </xf>
    <xf numFmtId="49" fontId="15" fillId="0" borderId="69" xfId="0" applyNumberFormat="1" applyFont="1" applyFill="1" applyBorder="1" applyAlignment="1">
      <alignment horizontal="left" vertical="center" wrapText="1"/>
    </xf>
    <xf numFmtId="0" fontId="15" fillId="0" borderId="65" xfId="0" applyFont="1" applyFill="1" applyBorder="1" applyAlignment="1">
      <alignment horizontal="left" vertical="center" wrapText="1"/>
    </xf>
    <xf numFmtId="0" fontId="15" fillId="0" borderId="68" xfId="0" applyFont="1" applyFill="1" applyBorder="1" applyAlignment="1">
      <alignment horizontal="left" vertical="center" wrapText="1"/>
    </xf>
    <xf numFmtId="9" fontId="15" fillId="0" borderId="20" xfId="1" applyFont="1" applyFill="1" applyBorder="1" applyAlignment="1">
      <alignment horizontal="center" vertical="top" wrapText="1"/>
    </xf>
    <xf numFmtId="9" fontId="15" fillId="0" borderId="3" xfId="1" applyFont="1" applyFill="1" applyBorder="1" applyAlignment="1">
      <alignment horizontal="center" vertical="top" wrapText="1"/>
    </xf>
    <xf numFmtId="9" fontId="16" fillId="0" borderId="20" xfId="1" applyFont="1" applyBorder="1" applyAlignment="1">
      <alignment horizontal="center" vertical="top" wrapText="1"/>
    </xf>
    <xf numFmtId="0" fontId="22" fillId="0" borderId="0" xfId="0" applyFont="1" applyAlignment="1">
      <alignment horizontal="center" vertical="center"/>
    </xf>
    <xf numFmtId="0" fontId="21" fillId="0" borderId="0" xfId="0" applyFont="1" applyAlignment="1">
      <alignment horizontal="center" vertical="center"/>
    </xf>
    <xf numFmtId="0" fontId="9" fillId="0" borderId="0" xfId="0" applyFont="1" applyAlignment="1">
      <alignment horizontal="center" vertical="center"/>
    </xf>
    <xf numFmtId="9" fontId="9" fillId="0" borderId="0" xfId="1" applyFont="1" applyAlignment="1">
      <alignment horizontal="center" vertical="center"/>
    </xf>
    <xf numFmtId="0" fontId="4" fillId="8" borderId="50" xfId="0" applyFont="1" applyFill="1" applyBorder="1" applyAlignment="1">
      <alignment horizontal="center" vertical="center" wrapText="1"/>
    </xf>
    <xf numFmtId="0" fontId="4" fillId="8" borderId="51" xfId="0" applyFont="1" applyFill="1" applyBorder="1" applyAlignment="1">
      <alignment horizontal="center" vertical="center" wrapText="1"/>
    </xf>
    <xf numFmtId="0" fontId="4" fillId="8" borderId="52" xfId="0" applyFont="1" applyFill="1" applyBorder="1" applyAlignment="1">
      <alignment horizontal="center" vertical="center" wrapText="1"/>
    </xf>
    <xf numFmtId="0" fontId="4" fillId="8" borderId="53" xfId="0" applyFont="1" applyFill="1" applyBorder="1" applyAlignment="1">
      <alignment horizontal="center" vertical="center" wrapText="1"/>
    </xf>
    <xf numFmtId="0" fontId="4" fillId="8" borderId="45" xfId="0" applyFont="1" applyFill="1" applyBorder="1" applyAlignment="1">
      <alignment horizontal="left" vertical="center" wrapText="1"/>
    </xf>
    <xf numFmtId="0" fontId="15" fillId="8" borderId="45" xfId="0" applyFont="1" applyFill="1" applyBorder="1" applyAlignment="1">
      <alignment horizontal="left" vertical="center" wrapText="1"/>
    </xf>
    <xf numFmtId="0" fontId="4" fillId="8" borderId="46" xfId="0" applyFont="1" applyFill="1" applyBorder="1" applyAlignment="1">
      <alignment horizontal="center" vertical="center" wrapText="1"/>
    </xf>
    <xf numFmtId="0" fontId="4" fillId="8" borderId="47" xfId="0" applyFont="1" applyFill="1" applyBorder="1" applyAlignment="1">
      <alignment horizontal="center" vertical="center" wrapText="1"/>
    </xf>
    <xf numFmtId="0" fontId="4" fillId="8" borderId="48" xfId="0" applyFont="1" applyFill="1" applyBorder="1" applyAlignment="1">
      <alignment horizontal="center" vertical="center" wrapText="1"/>
    </xf>
    <xf numFmtId="0" fontId="4" fillId="8" borderId="49" xfId="0" applyFont="1" applyFill="1" applyBorder="1" applyAlignment="1">
      <alignment horizontal="center" vertical="center" wrapText="1"/>
    </xf>
    <xf numFmtId="0" fontId="15" fillId="8" borderId="44" xfId="0" applyFont="1" applyFill="1" applyBorder="1" applyAlignment="1">
      <alignment horizontal="left" vertical="center" wrapText="1"/>
    </xf>
    <xf numFmtId="0" fontId="5" fillId="8" borderId="44" xfId="0" applyFont="1" applyFill="1" applyBorder="1" applyAlignment="1">
      <alignment horizontal="left" vertical="center" wrapText="1"/>
    </xf>
    <xf numFmtId="0" fontId="7" fillId="8" borderId="44" xfId="0" applyFont="1" applyFill="1" applyBorder="1" applyAlignment="1">
      <alignment horizontal="left" vertical="center" wrapText="1"/>
    </xf>
    <xf numFmtId="0" fontId="4" fillId="8" borderId="58" xfId="0" applyFont="1" applyFill="1" applyBorder="1" applyAlignment="1">
      <alignment horizontal="center" vertical="center" wrapText="1"/>
    </xf>
    <xf numFmtId="0" fontId="4" fillId="8" borderId="59" xfId="0" applyFont="1" applyFill="1" applyBorder="1" applyAlignment="1">
      <alignment horizontal="center" vertical="center" wrapText="1"/>
    </xf>
    <xf numFmtId="0" fontId="4" fillId="8" borderId="60" xfId="0" applyFont="1" applyFill="1" applyBorder="1" applyAlignment="1">
      <alignment horizontal="center" vertical="center" wrapText="1"/>
    </xf>
    <xf numFmtId="0" fontId="4" fillId="8" borderId="61" xfId="0" applyFont="1" applyFill="1" applyBorder="1" applyAlignment="1">
      <alignment horizontal="center" vertical="center" wrapText="1"/>
    </xf>
    <xf numFmtId="0" fontId="15" fillId="8" borderId="41" xfId="0" applyFont="1" applyFill="1" applyBorder="1" applyAlignment="1">
      <alignment horizontal="left" vertical="center" wrapText="1"/>
    </xf>
    <xf numFmtId="0" fontId="15" fillId="8" borderId="10" xfId="0" applyFont="1" applyFill="1" applyBorder="1" applyAlignment="1">
      <alignment horizontal="left" vertical="center" wrapText="1"/>
    </xf>
    <xf numFmtId="49" fontId="15" fillId="8" borderId="44" xfId="0" applyNumberFormat="1" applyFont="1" applyFill="1" applyBorder="1" applyAlignment="1">
      <alignment horizontal="left" vertical="center" wrapText="1"/>
    </xf>
    <xf numFmtId="0" fontId="4" fillId="8" borderId="54" xfId="0" applyFont="1" applyFill="1" applyBorder="1" applyAlignment="1">
      <alignment horizontal="center" vertical="center" wrapText="1"/>
    </xf>
    <xf numFmtId="0" fontId="4" fillId="8" borderId="55" xfId="0" applyFont="1" applyFill="1" applyBorder="1" applyAlignment="1">
      <alignment horizontal="center" vertical="center" wrapText="1"/>
    </xf>
    <xf numFmtId="0" fontId="4" fillId="8" borderId="56" xfId="0" applyFont="1" applyFill="1" applyBorder="1" applyAlignment="1">
      <alignment horizontal="center" vertical="center" wrapText="1"/>
    </xf>
    <xf numFmtId="0" fontId="4" fillId="8" borderId="57" xfId="0" applyFont="1" applyFill="1" applyBorder="1" applyAlignment="1">
      <alignment horizontal="center" vertical="center" wrapText="1"/>
    </xf>
    <xf numFmtId="49" fontId="4" fillId="8" borderId="41" xfId="0" applyNumberFormat="1" applyFont="1" applyFill="1" applyBorder="1" applyAlignment="1">
      <alignment horizontal="left" vertical="center" wrapText="1"/>
    </xf>
    <xf numFmtId="49" fontId="15" fillId="8" borderId="41" xfId="0" applyNumberFormat="1" applyFont="1" applyFill="1" applyBorder="1" applyAlignment="1">
      <alignment horizontal="left" vertical="center" wrapText="1"/>
    </xf>
    <xf numFmtId="0" fontId="4" fillId="8" borderId="36" xfId="0" applyFont="1" applyFill="1" applyBorder="1" applyAlignment="1">
      <alignment horizontal="center" vertical="center" wrapText="1"/>
    </xf>
    <xf numFmtId="0" fontId="4" fillId="8" borderId="18" xfId="0" applyFont="1" applyFill="1" applyBorder="1" applyAlignment="1">
      <alignment horizontal="center" vertical="center" wrapText="1"/>
    </xf>
    <xf numFmtId="0" fontId="4" fillId="8" borderId="64" xfId="0" applyFont="1" applyFill="1" applyBorder="1" applyAlignment="1">
      <alignment horizontal="center" vertical="center" wrapText="1"/>
    </xf>
    <xf numFmtId="0" fontId="4" fillId="8" borderId="19" xfId="0" applyFont="1" applyFill="1" applyBorder="1" applyAlignment="1">
      <alignment horizontal="center" vertical="center" wrapText="1"/>
    </xf>
    <xf numFmtId="49" fontId="15" fillId="8" borderId="13" xfId="0" applyNumberFormat="1" applyFont="1" applyFill="1" applyBorder="1" applyAlignment="1">
      <alignment horizontal="left" vertical="center" wrapText="1"/>
    </xf>
    <xf numFmtId="49" fontId="15" fillId="8" borderId="65" xfId="0" applyNumberFormat="1" applyFont="1" applyFill="1" applyBorder="1" applyAlignment="1">
      <alignment horizontal="left" vertical="center" wrapText="1"/>
    </xf>
    <xf numFmtId="0" fontId="4" fillId="8" borderId="21" xfId="0" applyFont="1" applyFill="1" applyBorder="1" applyAlignment="1">
      <alignment horizontal="left" vertical="center" wrapText="1"/>
    </xf>
    <xf numFmtId="0" fontId="15" fillId="8" borderId="21" xfId="0" applyFont="1" applyFill="1" applyBorder="1" applyAlignment="1">
      <alignment horizontal="left" vertical="center" wrapText="1"/>
    </xf>
    <xf numFmtId="0" fontId="4" fillId="8" borderId="34" xfId="0" applyFont="1" applyFill="1" applyBorder="1" applyAlignment="1">
      <alignment horizontal="center" vertical="center" wrapText="1"/>
    </xf>
    <xf numFmtId="0" fontId="4" fillId="8" borderId="22" xfId="0" applyFont="1" applyFill="1" applyBorder="1" applyAlignment="1">
      <alignment horizontal="center" vertical="center" wrapText="1"/>
    </xf>
    <xf numFmtId="0" fontId="4" fillId="8" borderId="23" xfId="0" applyFont="1" applyFill="1" applyBorder="1" applyAlignment="1">
      <alignment horizontal="center" vertical="center" wrapText="1"/>
    </xf>
    <xf numFmtId="0" fontId="1" fillId="8" borderId="34"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23" xfId="0" applyFont="1" applyFill="1" applyBorder="1" applyAlignment="1">
      <alignment horizontal="center" vertical="center" wrapText="1"/>
    </xf>
    <xf numFmtId="0" fontId="4" fillId="8" borderId="66"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4" fillId="8" borderId="67" xfId="0" applyFont="1" applyFill="1" applyBorder="1" applyAlignment="1">
      <alignment horizontal="center" vertical="center" wrapText="1"/>
    </xf>
    <xf numFmtId="0" fontId="7" fillId="8" borderId="10" xfId="0" applyFont="1" applyFill="1" applyBorder="1" applyAlignment="1">
      <alignment horizontal="left" vertical="center" wrapText="1"/>
    </xf>
    <xf numFmtId="0" fontId="4" fillId="8" borderId="38" xfId="0" applyFont="1" applyFill="1" applyBorder="1" applyAlignment="1">
      <alignment horizontal="center" vertical="center" wrapText="1"/>
    </xf>
    <xf numFmtId="0" fontId="4" fillId="8" borderId="39" xfId="0" applyFont="1" applyFill="1" applyBorder="1" applyAlignment="1">
      <alignment horizontal="center" vertical="center" wrapText="1"/>
    </xf>
    <xf numFmtId="0" fontId="4" fillId="8" borderId="42" xfId="0" applyFont="1" applyFill="1" applyBorder="1" applyAlignment="1">
      <alignment horizontal="center" vertical="center" wrapText="1"/>
    </xf>
    <xf numFmtId="0" fontId="4" fillId="8" borderId="40" xfId="0" applyFont="1" applyFill="1" applyBorder="1" applyAlignment="1">
      <alignment horizontal="center" vertical="center" wrapText="1"/>
    </xf>
    <xf numFmtId="0" fontId="4" fillId="8" borderId="9" xfId="0" applyFont="1" applyFill="1" applyBorder="1" applyAlignment="1">
      <alignment horizontal="left" vertical="center" wrapText="1"/>
    </xf>
    <xf numFmtId="0" fontId="15" fillId="8" borderId="9" xfId="0" applyFont="1" applyFill="1" applyBorder="1" applyAlignment="1">
      <alignment horizontal="left" vertical="center" wrapText="1"/>
    </xf>
    <xf numFmtId="0" fontId="1" fillId="8" borderId="54" xfId="0" applyFont="1" applyFill="1" applyBorder="1" applyAlignment="1">
      <alignment horizontal="center" vertical="center" wrapText="1"/>
    </xf>
    <xf numFmtId="0" fontId="1" fillId="8" borderId="55" xfId="0" applyFont="1" applyFill="1" applyBorder="1" applyAlignment="1">
      <alignment horizontal="center" vertical="center" wrapText="1"/>
    </xf>
    <xf numFmtId="0" fontId="1" fillId="8" borderId="57" xfId="0" applyFont="1" applyFill="1" applyBorder="1" applyAlignment="1">
      <alignment horizontal="center" vertical="center" wrapText="1"/>
    </xf>
    <xf numFmtId="0" fontId="4" fillId="8" borderId="41" xfId="0" applyFont="1" applyFill="1" applyBorder="1" applyAlignment="1">
      <alignment vertical="center" wrapText="1"/>
    </xf>
    <xf numFmtId="0" fontId="15" fillId="8" borderId="41" xfId="0" applyFont="1" applyFill="1" applyBorder="1" applyAlignment="1">
      <alignment vertical="center" wrapText="1"/>
    </xf>
    <xf numFmtId="0" fontId="4" fillId="8" borderId="29" xfId="0" applyFont="1" applyFill="1" applyBorder="1" applyAlignment="1">
      <alignment horizontal="center" vertical="center" wrapText="1"/>
    </xf>
    <xf numFmtId="0" fontId="1" fillId="8" borderId="36" xfId="0" applyFont="1" applyFill="1" applyBorder="1" applyAlignment="1">
      <alignment horizontal="center" vertical="center" wrapText="1"/>
    </xf>
    <xf numFmtId="0" fontId="1" fillId="8" borderId="18" xfId="0" applyFont="1" applyFill="1" applyBorder="1" applyAlignment="1">
      <alignment horizontal="center" vertical="center" wrapText="1"/>
    </xf>
    <xf numFmtId="0" fontId="1" fillId="8" borderId="19" xfId="0" applyFont="1" applyFill="1" applyBorder="1" applyAlignment="1">
      <alignment horizontal="center" vertical="center" wrapText="1"/>
    </xf>
    <xf numFmtId="0" fontId="4" fillId="8" borderId="2"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 fillId="8" borderId="70" xfId="0" applyFont="1" applyFill="1" applyBorder="1" applyAlignment="1">
      <alignment horizontal="center" vertical="center" wrapText="1"/>
    </xf>
    <xf numFmtId="0" fontId="1" fillId="8" borderId="71" xfId="0" applyFont="1" applyFill="1" applyBorder="1" applyAlignment="1">
      <alignment horizontal="center" vertical="center" wrapText="1"/>
    </xf>
    <xf numFmtId="0" fontId="1" fillId="8" borderId="72" xfId="0" applyFont="1" applyFill="1" applyBorder="1" applyAlignment="1">
      <alignment horizontal="center" vertical="center" wrapText="1"/>
    </xf>
    <xf numFmtId="49" fontId="4" fillId="8" borderId="69" xfId="0" applyNumberFormat="1" applyFont="1" applyFill="1" applyBorder="1" applyAlignment="1">
      <alignment horizontal="left" vertical="center" wrapText="1"/>
    </xf>
    <xf numFmtId="49" fontId="15" fillId="8" borderId="69" xfId="0" applyNumberFormat="1" applyFont="1" applyFill="1" applyBorder="1" applyAlignment="1">
      <alignment horizontal="left" vertical="center" wrapText="1"/>
    </xf>
    <xf numFmtId="9" fontId="16" fillId="0" borderId="62" xfId="1" applyFont="1" applyBorder="1" applyAlignment="1">
      <alignment horizontal="center" vertical="top" wrapText="1"/>
    </xf>
    <xf numFmtId="9" fontId="15" fillId="0" borderId="17" xfId="1" applyFont="1" applyFill="1" applyBorder="1" applyAlignment="1">
      <alignment horizontal="center" vertical="top" wrapText="1"/>
    </xf>
    <xf numFmtId="0" fontId="1" fillId="0" borderId="1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26" xfId="0" applyFont="1" applyBorder="1" applyAlignment="1">
      <alignment horizontal="center" vertical="center" wrapText="1"/>
    </xf>
    <xf numFmtId="0" fontId="4" fillId="0" borderId="2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1" fillId="0" borderId="0" xfId="0" applyFont="1" applyFill="1" applyAlignment="1">
      <alignment horizontal="center" vertical="center" wrapText="1"/>
    </xf>
    <xf numFmtId="0" fontId="15" fillId="0" borderId="19" xfId="0" applyFont="1" applyFill="1" applyBorder="1" applyAlignment="1">
      <alignment horizontal="left" vertical="center" wrapText="1"/>
    </xf>
    <xf numFmtId="0" fontId="4" fillId="8" borderId="89" xfId="0" applyFont="1" applyFill="1" applyBorder="1" applyAlignment="1">
      <alignment horizontal="center" vertical="center" wrapText="1"/>
    </xf>
    <xf numFmtId="0" fontId="15" fillId="8" borderId="13" xfId="0" applyFont="1" applyFill="1" applyBorder="1" applyAlignment="1">
      <alignment horizontal="left" vertical="center" wrapText="1"/>
    </xf>
    <xf numFmtId="49" fontId="4" fillId="0" borderId="21" xfId="0" applyNumberFormat="1" applyFont="1" applyFill="1" applyBorder="1" applyAlignment="1">
      <alignment horizontal="left" vertical="center" wrapText="1"/>
    </xf>
    <xf numFmtId="0" fontId="15" fillId="0" borderId="90" xfId="0" applyFont="1" applyFill="1" applyBorder="1" applyAlignment="1">
      <alignment horizontal="left" vertical="center" wrapText="1"/>
    </xf>
    <xf numFmtId="0" fontId="4" fillId="8" borderId="90" xfId="0" applyFont="1" applyFill="1" applyBorder="1" applyAlignment="1">
      <alignment horizontal="center" vertical="center" wrapText="1"/>
    </xf>
    <xf numFmtId="9" fontId="20" fillId="0" borderId="13" xfId="1" applyFont="1" applyFill="1" applyBorder="1" applyAlignment="1">
      <alignment horizontal="center" vertical="center" wrapText="1"/>
    </xf>
    <xf numFmtId="49" fontId="15" fillId="0" borderId="34" xfId="0" applyNumberFormat="1" applyFont="1" applyFill="1" applyBorder="1" applyAlignment="1">
      <alignment horizontal="left" vertical="center" wrapText="1"/>
    </xf>
    <xf numFmtId="49" fontId="15" fillId="0" borderId="33" xfId="0" applyNumberFormat="1" applyFont="1" applyFill="1" applyBorder="1" applyAlignment="1">
      <alignment horizontal="left" vertical="center" wrapText="1"/>
    </xf>
    <xf numFmtId="49" fontId="15" fillId="8" borderId="21" xfId="0" applyNumberFormat="1" applyFont="1" applyFill="1" applyBorder="1" applyAlignment="1">
      <alignment horizontal="left" vertical="center" wrapText="1"/>
    </xf>
    <xf numFmtId="0" fontId="7" fillId="8" borderId="13" xfId="0" applyFont="1" applyFill="1" applyBorder="1" applyAlignment="1">
      <alignment horizontal="left" vertical="center" wrapText="1"/>
    </xf>
    <xf numFmtId="9" fontId="7" fillId="0" borderId="13" xfId="1" applyFont="1" applyFill="1" applyBorder="1" applyAlignment="1">
      <alignment horizontal="center" vertical="center" wrapText="1"/>
    </xf>
    <xf numFmtId="0" fontId="4" fillId="8" borderId="91" xfId="0" applyFont="1" applyFill="1" applyBorder="1" applyAlignment="1">
      <alignment horizontal="center" vertical="center" wrapText="1"/>
    </xf>
    <xf numFmtId="49" fontId="23" fillId="8" borderId="21" xfId="0" applyNumberFormat="1" applyFont="1" applyFill="1" applyBorder="1" applyAlignment="1">
      <alignment horizontal="left" vertical="center" wrapText="1"/>
    </xf>
    <xf numFmtId="164" fontId="1" fillId="0" borderId="0" xfId="2" applyFont="1" applyFill="1" applyAlignment="1">
      <alignment vertical="center" wrapText="1"/>
    </xf>
    <xf numFmtId="9" fontId="15" fillId="0" borderId="20"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14" fillId="0" borderId="20" xfId="1" applyFont="1" applyFill="1" applyBorder="1" applyAlignment="1">
      <alignment horizontal="center" vertical="center" wrapText="1"/>
    </xf>
    <xf numFmtId="9" fontId="14" fillId="0" borderId="13" xfId="1" applyFont="1" applyFill="1" applyBorder="1" applyAlignment="1">
      <alignment horizontal="center" vertical="center" wrapText="1"/>
    </xf>
    <xf numFmtId="9" fontId="14" fillId="0" borderId="24" xfId="1" applyFont="1" applyFill="1" applyBorder="1" applyAlignment="1">
      <alignment horizontal="center" vertical="center" wrapText="1"/>
    </xf>
    <xf numFmtId="0" fontId="2" fillId="4" borderId="1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4" fillId="0" borderId="80" xfId="0" applyFont="1" applyFill="1" applyBorder="1" applyAlignment="1">
      <alignment horizontal="left" vertical="center" wrapText="1"/>
    </xf>
    <xf numFmtId="49" fontId="15" fillId="0" borderId="73" xfId="0" applyNumberFormat="1" applyFont="1" applyFill="1" applyBorder="1" applyAlignment="1">
      <alignment horizontal="left" vertical="center" wrapText="1"/>
    </xf>
    <xf numFmtId="49" fontId="15" fillId="0" borderId="82" xfId="0" applyNumberFormat="1" applyFont="1" applyFill="1" applyBorder="1" applyAlignment="1">
      <alignment horizontal="left" vertical="center" wrapText="1"/>
    </xf>
    <xf numFmtId="0" fontId="1" fillId="8" borderId="73" xfId="0" applyFont="1" applyFill="1" applyBorder="1" applyAlignment="1">
      <alignment horizontal="center" vertical="center" wrapText="1"/>
    </xf>
    <xf numFmtId="0" fontId="1" fillId="8" borderId="74" xfId="0" applyFont="1" applyFill="1" applyBorder="1" applyAlignment="1">
      <alignment horizontal="center" vertical="center" wrapText="1"/>
    </xf>
    <xf numFmtId="0" fontId="1" fillId="8" borderId="75" xfId="0" applyFont="1" applyFill="1" applyBorder="1" applyAlignment="1">
      <alignment horizontal="center" vertical="center" wrapText="1"/>
    </xf>
    <xf numFmtId="9" fontId="15" fillId="0" borderId="93" xfId="1" applyFont="1" applyFill="1" applyBorder="1" applyAlignment="1">
      <alignment horizontal="center" vertical="center" wrapText="1"/>
    </xf>
    <xf numFmtId="9" fontId="15" fillId="0" borderId="34" xfId="1" applyFont="1" applyFill="1" applyBorder="1" applyAlignment="1">
      <alignment horizontal="center" vertical="top" wrapText="1"/>
    </xf>
    <xf numFmtId="0" fontId="18" fillId="0" borderId="0" xfId="0" applyFont="1" applyAlignment="1">
      <alignment horizontal="center"/>
    </xf>
    <xf numFmtId="0" fontId="27" fillId="8" borderId="41" xfId="3" applyFont="1" applyFill="1" applyBorder="1" applyAlignment="1">
      <alignment horizontal="left" vertical="center" wrapText="1"/>
    </xf>
    <xf numFmtId="0" fontId="15" fillId="8" borderId="41" xfId="0" applyFont="1" applyFill="1" applyBorder="1" applyAlignment="1">
      <alignment horizontal="justify" vertical="center" wrapText="1"/>
    </xf>
    <xf numFmtId="0" fontId="27" fillId="8" borderId="21" xfId="3" applyFont="1" applyFill="1" applyBorder="1" applyAlignment="1">
      <alignment horizontal="left" vertical="center" wrapText="1"/>
    </xf>
    <xf numFmtId="0" fontId="15" fillId="8" borderId="21" xfId="0" applyFont="1" applyFill="1" applyBorder="1" applyAlignment="1">
      <alignment horizontal="justify" vertical="center" wrapText="1"/>
    </xf>
    <xf numFmtId="0" fontId="7" fillId="8" borderId="21" xfId="0" applyFont="1" applyFill="1" applyBorder="1" applyAlignment="1">
      <alignment horizontal="justify" vertical="center" wrapText="1"/>
    </xf>
    <xf numFmtId="0" fontId="27" fillId="8" borderId="44" xfId="3" applyFont="1" applyFill="1" applyBorder="1" applyAlignment="1">
      <alignment horizontal="left" vertical="center" wrapText="1"/>
    </xf>
    <xf numFmtId="0" fontId="5" fillId="8" borderId="41" xfId="0" applyFont="1" applyFill="1" applyBorder="1" applyAlignment="1">
      <alignment horizontal="left" vertical="center" wrapText="1"/>
    </xf>
    <xf numFmtId="0" fontId="27" fillId="8" borderId="10" xfId="3" applyFont="1" applyFill="1" applyBorder="1" applyAlignment="1">
      <alignment horizontal="left" vertical="center" wrapText="1"/>
    </xf>
    <xf numFmtId="49" fontId="27" fillId="8" borderId="44" xfId="3" applyNumberFormat="1" applyFont="1" applyFill="1" applyBorder="1" applyAlignment="1">
      <alignment horizontal="left" vertical="center" wrapText="1"/>
    </xf>
    <xf numFmtId="49" fontId="27" fillId="8" borderId="41" xfId="3" applyNumberFormat="1" applyFont="1" applyFill="1" applyBorder="1" applyAlignment="1">
      <alignment horizontal="left" vertical="center" wrapText="1"/>
    </xf>
    <xf numFmtId="0" fontId="28" fillId="8" borderId="44" xfId="0" applyFont="1" applyFill="1" applyBorder="1" applyAlignment="1">
      <alignment horizontal="left" vertical="center" wrapText="1"/>
    </xf>
    <xf numFmtId="49" fontId="15" fillId="0" borderId="36" xfId="0" applyNumberFormat="1" applyFont="1" applyFill="1" applyBorder="1" applyAlignment="1">
      <alignment horizontal="left" vertical="center" wrapText="1"/>
    </xf>
    <xf numFmtId="49" fontId="27" fillId="8" borderId="13" xfId="3" applyNumberFormat="1" applyFont="1" applyFill="1" applyBorder="1" applyAlignment="1">
      <alignment horizontal="left" vertical="center" wrapText="1"/>
    </xf>
    <xf numFmtId="0" fontId="27" fillId="8" borderId="13" xfId="3" applyFont="1" applyFill="1" applyBorder="1" applyAlignment="1">
      <alignment horizontal="left" vertical="center" wrapText="1"/>
    </xf>
    <xf numFmtId="0" fontId="15" fillId="0" borderId="10" xfId="0" applyFont="1" applyFill="1" applyBorder="1" applyAlignment="1">
      <alignment vertical="center" wrapText="1"/>
    </xf>
    <xf numFmtId="0" fontId="27" fillId="8" borderId="45" xfId="3" applyFont="1" applyFill="1" applyBorder="1" applyAlignment="1">
      <alignment horizontal="left" vertical="center" wrapText="1"/>
    </xf>
    <xf numFmtId="0" fontId="27" fillId="8" borderId="9" xfId="3" applyFont="1" applyFill="1" applyBorder="1" applyAlignment="1">
      <alignment horizontal="left" vertical="center" wrapText="1"/>
    </xf>
    <xf numFmtId="0" fontId="27" fillId="8" borderId="41" xfId="3" applyFont="1" applyFill="1" applyBorder="1" applyAlignment="1">
      <alignment vertical="center" wrapText="1"/>
    </xf>
    <xf numFmtId="49" fontId="27" fillId="8" borderId="65" xfId="3" applyNumberFormat="1" applyFont="1" applyFill="1" applyBorder="1" applyAlignment="1">
      <alignment horizontal="left" vertical="center" wrapText="1"/>
    </xf>
    <xf numFmtId="0" fontId="26" fillId="8" borderId="21" xfId="3" applyFill="1" applyBorder="1" applyAlignment="1">
      <alignment horizontal="left" vertical="center" wrapText="1"/>
    </xf>
    <xf numFmtId="0" fontId="5" fillId="8" borderId="46" xfId="0" applyFont="1" applyFill="1" applyBorder="1" applyAlignment="1">
      <alignment horizontal="center" vertical="center" wrapText="1"/>
    </xf>
    <xf numFmtId="0" fontId="4" fillId="8" borderId="79" xfId="0" applyFont="1" applyFill="1" applyBorder="1" applyAlignment="1">
      <alignment horizontal="center" vertical="center" wrapText="1"/>
    </xf>
    <xf numFmtId="9" fontId="15" fillId="9" borderId="44" xfId="1" applyFont="1" applyFill="1" applyBorder="1" applyAlignment="1">
      <alignment horizontal="center" vertical="center" wrapText="1"/>
    </xf>
    <xf numFmtId="9" fontId="15" fillId="9" borderId="21" xfId="1" applyFont="1" applyFill="1" applyBorder="1" applyAlignment="1">
      <alignment horizontal="center" vertical="center" wrapText="1"/>
    </xf>
    <xf numFmtId="49" fontId="31" fillId="8" borderId="44" xfId="0" applyNumberFormat="1" applyFont="1" applyFill="1" applyBorder="1" applyAlignment="1">
      <alignment horizontal="left" vertical="center" wrapText="1"/>
    </xf>
    <xf numFmtId="0" fontId="31" fillId="8" borderId="21" xfId="0" applyFont="1" applyFill="1" applyBorder="1" applyAlignment="1">
      <alignment horizontal="left" vertical="center" wrapText="1"/>
    </xf>
    <xf numFmtId="9" fontId="15" fillId="0" borderId="65" xfId="1" applyFont="1" applyFill="1" applyBorder="1" applyAlignment="1">
      <alignment horizontal="center" vertical="center" wrapText="1"/>
    </xf>
    <xf numFmtId="9" fontId="14" fillId="0" borderId="13" xfId="1" applyFont="1" applyFill="1" applyBorder="1" applyAlignment="1">
      <alignment horizontal="center" vertical="center" wrapText="1"/>
    </xf>
    <xf numFmtId="0" fontId="1" fillId="0" borderId="13" xfId="0" applyFont="1" applyFill="1" applyBorder="1" applyAlignment="1">
      <alignment horizontal="center" vertical="center" wrapText="1"/>
    </xf>
    <xf numFmtId="49" fontId="15" fillId="0" borderId="36" xfId="0" applyNumberFormat="1" applyFont="1" applyFill="1" applyBorder="1" applyAlignment="1">
      <alignment horizontal="left" vertical="center" wrapText="1"/>
    </xf>
    <xf numFmtId="9" fontId="15" fillId="0" borderId="10" xfId="1" applyFont="1" applyFill="1" applyBorder="1" applyAlignment="1">
      <alignment horizontal="center" vertical="center" wrapText="1"/>
    </xf>
    <xf numFmtId="9" fontId="15" fillId="0" borderId="65" xfId="1" applyFont="1" applyFill="1" applyBorder="1" applyAlignment="1">
      <alignment horizontal="center" vertical="center" wrapText="1"/>
    </xf>
    <xf numFmtId="0" fontId="1" fillId="0" borderId="0" xfId="0" applyFont="1" applyFill="1" applyAlignment="1">
      <alignment horizontal="center" vertical="center" wrapText="1"/>
    </xf>
    <xf numFmtId="0" fontId="2" fillId="4" borderId="2" xfId="0" applyFont="1" applyFill="1" applyBorder="1" applyAlignment="1">
      <alignment horizontal="center" vertical="center" wrapText="1"/>
    </xf>
    <xf numFmtId="49" fontId="15" fillId="8" borderId="65"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0" fontId="1" fillId="0" borderId="27"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6" fillId="0" borderId="26" xfId="0" applyFont="1" applyBorder="1" applyAlignment="1">
      <alignment horizontal="center" vertical="center" wrapText="1"/>
    </xf>
    <xf numFmtId="9" fontId="15" fillId="0" borderId="65" xfId="1" applyFont="1" applyFill="1" applyBorder="1" applyAlignment="1">
      <alignment horizontal="center" vertical="center" wrapText="1"/>
    </xf>
    <xf numFmtId="49" fontId="15" fillId="8" borderId="65" xfId="0" applyNumberFormat="1" applyFont="1" applyFill="1" applyBorder="1" applyAlignment="1">
      <alignment horizontal="left" vertical="center" wrapText="1"/>
    </xf>
    <xf numFmtId="9" fontId="15" fillId="10" borderId="44" xfId="1" applyFont="1" applyFill="1" applyBorder="1" applyAlignment="1">
      <alignment horizontal="center" vertical="center" wrapText="1"/>
    </xf>
    <xf numFmtId="9" fontId="15" fillId="10" borderId="41" xfId="1" applyFont="1" applyFill="1" applyBorder="1" applyAlignment="1">
      <alignment horizontal="center" vertical="center" wrapText="1"/>
    </xf>
    <xf numFmtId="9" fontId="15" fillId="10" borderId="21" xfId="1" applyFont="1" applyFill="1" applyBorder="1" applyAlignment="1">
      <alignment horizontal="center" vertical="center" wrapText="1"/>
    </xf>
    <xf numFmtId="9" fontId="15" fillId="0" borderId="65" xfId="1" applyFont="1" applyFill="1" applyBorder="1" applyAlignment="1">
      <alignment horizontal="center" vertical="center" wrapText="1"/>
    </xf>
    <xf numFmtId="9" fontId="15" fillId="10" borderId="65" xfId="1" applyFont="1" applyFill="1" applyBorder="1" applyAlignment="1">
      <alignment horizontal="center" vertical="center" wrapText="1"/>
    </xf>
    <xf numFmtId="0" fontId="19" fillId="10" borderId="87" xfId="0" applyFont="1" applyFill="1" applyBorder="1" applyAlignment="1">
      <alignment horizontal="center" vertical="center" wrapText="1"/>
    </xf>
    <xf numFmtId="0" fontId="19" fillId="10" borderId="83" xfId="0" applyFont="1" applyFill="1" applyBorder="1" applyAlignment="1">
      <alignment horizontal="center" vertical="center" wrapText="1"/>
    </xf>
    <xf numFmtId="0" fontId="15" fillId="0" borderId="82" xfId="0" applyFont="1" applyFill="1" applyBorder="1" applyAlignment="1">
      <alignment horizontal="left" vertical="center" wrapText="1"/>
    </xf>
    <xf numFmtId="0" fontId="4" fillId="8" borderId="73" xfId="0" applyFont="1" applyFill="1" applyBorder="1" applyAlignment="1">
      <alignment horizontal="center" vertical="center" wrapText="1"/>
    </xf>
    <xf numFmtId="0" fontId="4" fillId="8" borderId="74" xfId="0" applyFont="1" applyFill="1" applyBorder="1" applyAlignment="1">
      <alignment horizontal="center" vertical="center" wrapText="1"/>
    </xf>
    <xf numFmtId="0" fontId="4" fillId="8" borderId="95" xfId="0" applyFont="1" applyFill="1" applyBorder="1" applyAlignment="1">
      <alignment horizontal="center" vertical="center" wrapText="1"/>
    </xf>
    <xf numFmtId="0" fontId="4" fillId="8" borderId="75" xfId="0" applyFont="1" applyFill="1" applyBorder="1" applyAlignment="1">
      <alignment horizontal="center" vertical="center" wrapText="1"/>
    </xf>
    <xf numFmtId="49" fontId="31" fillId="8" borderId="41" xfId="0" applyNumberFormat="1" applyFont="1" applyFill="1" applyBorder="1" applyAlignment="1">
      <alignment horizontal="left" vertical="center" wrapText="1"/>
    </xf>
    <xf numFmtId="0" fontId="26" fillId="8" borderId="9" xfId="3" applyFill="1" applyBorder="1" applyAlignment="1">
      <alignment horizontal="left" vertical="center" wrapText="1"/>
    </xf>
    <xf numFmtId="0" fontId="7" fillId="8" borderId="21" xfId="0" applyFont="1" applyFill="1" applyBorder="1" applyAlignment="1">
      <alignment horizontal="left" vertical="center" wrapText="1"/>
    </xf>
    <xf numFmtId="9" fontId="15" fillId="10" borderId="45" xfId="1" applyFont="1" applyFill="1" applyBorder="1" applyAlignment="1">
      <alignment horizontal="center" vertical="center" wrapText="1"/>
    </xf>
    <xf numFmtId="0" fontId="9" fillId="2" borderId="20" xfId="0" applyFont="1" applyFill="1" applyBorder="1" applyAlignment="1">
      <alignment horizontal="left" vertical="top" wrapText="1"/>
    </xf>
    <xf numFmtId="0" fontId="9" fillId="2" borderId="33" xfId="0" applyFont="1" applyFill="1" applyBorder="1" applyAlignment="1">
      <alignment horizontal="left" vertical="top" wrapText="1"/>
    </xf>
    <xf numFmtId="0" fontId="9" fillId="2" borderId="26" xfId="0" applyFont="1" applyFill="1" applyBorder="1" applyAlignment="1">
      <alignment horizontal="left" vertical="top" wrapText="1"/>
    </xf>
    <xf numFmtId="0" fontId="6" fillId="0" borderId="20" xfId="0" applyFont="1" applyFill="1" applyBorder="1" applyAlignment="1">
      <alignment horizontal="center" vertical="center" wrapText="1"/>
    </xf>
    <xf numFmtId="0" fontId="6" fillId="0" borderId="26" xfId="0" applyFont="1" applyFill="1" applyBorder="1" applyAlignment="1">
      <alignment horizontal="center" vertical="center" wrapText="1"/>
    </xf>
    <xf numFmtId="49" fontId="15" fillId="0" borderId="38" xfId="0" applyNumberFormat="1" applyFont="1" applyFill="1" applyBorder="1" applyAlignment="1">
      <alignment horizontal="left" vertical="center" wrapText="1"/>
    </xf>
    <xf numFmtId="49" fontId="15" fillId="0" borderId="66" xfId="0" applyNumberFormat="1" applyFont="1" applyFill="1" applyBorder="1" applyAlignment="1">
      <alignment horizontal="left" vertical="center" wrapText="1"/>
    </xf>
    <xf numFmtId="49" fontId="15" fillId="0" borderId="36" xfId="0" applyNumberFormat="1" applyFont="1" applyFill="1" applyBorder="1" applyAlignment="1">
      <alignment horizontal="left" vertical="center" wrapText="1"/>
    </xf>
    <xf numFmtId="49" fontId="15" fillId="0" borderId="40" xfId="0" applyNumberFormat="1" applyFont="1" applyFill="1" applyBorder="1" applyAlignment="1">
      <alignment horizontal="left" vertical="center" wrapText="1"/>
    </xf>
    <xf numFmtId="49" fontId="15" fillId="0" borderId="67" xfId="0" applyNumberFormat="1" applyFont="1" applyFill="1" applyBorder="1" applyAlignment="1">
      <alignment horizontal="left" vertical="center" wrapText="1"/>
    </xf>
    <xf numFmtId="49" fontId="15" fillId="0" borderId="19" xfId="0" applyNumberFormat="1" applyFont="1" applyFill="1" applyBorder="1" applyAlignment="1">
      <alignment horizontal="left"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6" fillId="0" borderId="62"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6"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4" xfId="0" applyFont="1" applyBorder="1" applyAlignment="1">
      <alignment horizontal="center" vertical="center" wrapText="1"/>
    </xf>
    <xf numFmtId="0" fontId="4" fillId="0" borderId="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23" xfId="0" applyFont="1" applyFill="1" applyBorder="1" applyAlignment="1">
      <alignment horizontal="center" vertical="center" wrapText="1"/>
    </xf>
    <xf numFmtId="9" fontId="16" fillId="0" borderId="9" xfId="1" applyFont="1" applyBorder="1" applyAlignment="1">
      <alignment horizontal="center" vertical="top" wrapText="1"/>
    </xf>
    <xf numFmtId="9" fontId="16" fillId="0" borderId="10" xfId="1" applyFont="1" applyBorder="1" applyAlignment="1">
      <alignment horizontal="center" vertical="top" wrapText="1"/>
    </xf>
    <xf numFmtId="9" fontId="16" fillId="0" borderId="13" xfId="1" applyFont="1" applyBorder="1" applyAlignment="1">
      <alignment horizontal="center" vertical="top" wrapText="1"/>
    </xf>
    <xf numFmtId="0" fontId="1" fillId="0"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3" fillId="4" borderId="25"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9" fontId="16" fillId="0" borderId="3" xfId="1" applyFont="1" applyBorder="1" applyAlignment="1">
      <alignment horizontal="center" vertical="top" wrapText="1"/>
    </xf>
    <xf numFmtId="9" fontId="16" fillId="0" borderId="6" xfId="1" applyFont="1" applyBorder="1" applyAlignment="1">
      <alignment horizontal="center" vertical="top" wrapText="1"/>
    </xf>
    <xf numFmtId="0" fontId="3" fillId="6" borderId="1" xfId="0" applyFont="1" applyFill="1" applyBorder="1" applyAlignment="1">
      <alignment horizontal="center" vertical="center" wrapText="1"/>
    </xf>
    <xf numFmtId="0" fontId="3" fillId="6" borderId="30"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1" fillId="0" borderId="35"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25" xfId="0" applyFont="1" applyFill="1" applyBorder="1" applyAlignment="1">
      <alignment horizontal="center" vertical="center" wrapText="1"/>
    </xf>
    <xf numFmtId="49" fontId="27" fillId="8" borderId="9" xfId="3" applyNumberFormat="1" applyFont="1" applyFill="1" applyBorder="1" applyAlignment="1">
      <alignment horizontal="left" vertical="center" wrapText="1"/>
    </xf>
    <xf numFmtId="49" fontId="15" fillId="8" borderId="10" xfId="0" applyNumberFormat="1" applyFont="1" applyFill="1" applyBorder="1" applyAlignment="1">
      <alignment horizontal="left" vertical="center" wrapText="1"/>
    </xf>
    <xf numFmtId="49" fontId="15" fillId="8" borderId="65"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10" xfId="0" applyFont="1" applyFill="1" applyBorder="1" applyAlignment="1">
      <alignment horizontal="center" vertical="center" wrapText="1"/>
    </xf>
    <xf numFmtId="9" fontId="14" fillId="0" borderId="9" xfId="1" applyFont="1" applyFill="1" applyBorder="1" applyAlignment="1">
      <alignment horizontal="center" vertical="top" wrapText="1"/>
    </xf>
    <xf numFmtId="9" fontId="14" fillId="0" borderId="10" xfId="1" applyFont="1" applyFill="1" applyBorder="1" applyAlignment="1">
      <alignment horizontal="center" vertical="top" wrapText="1"/>
    </xf>
    <xf numFmtId="9" fontId="14" fillId="0" borderId="13" xfId="1" applyFont="1" applyFill="1" applyBorder="1" applyAlignment="1">
      <alignment horizontal="center" vertical="top" wrapText="1"/>
    </xf>
    <xf numFmtId="9" fontId="14" fillId="0" borderId="2" xfId="1" applyFont="1" applyFill="1" applyBorder="1" applyAlignment="1">
      <alignment horizontal="center" vertical="center" wrapText="1"/>
    </xf>
    <xf numFmtId="9" fontId="14" fillId="0" borderId="11" xfId="1" applyFont="1" applyFill="1" applyBorder="1" applyAlignment="1">
      <alignment horizontal="center" vertical="center" wrapText="1"/>
    </xf>
    <xf numFmtId="9" fontId="14" fillId="0" borderId="5" xfId="1" applyFont="1" applyFill="1" applyBorder="1" applyAlignment="1">
      <alignment horizontal="center" vertical="center" wrapText="1"/>
    </xf>
    <xf numFmtId="9" fontId="14" fillId="0" borderId="9" xfId="1" applyFont="1" applyFill="1" applyBorder="1" applyAlignment="1">
      <alignment horizontal="center" vertical="center" wrapText="1"/>
    </xf>
    <xf numFmtId="9" fontId="14" fillId="0" borderId="10" xfId="1" applyFont="1" applyFill="1" applyBorder="1" applyAlignment="1">
      <alignment horizontal="center" vertical="center" wrapText="1"/>
    </xf>
    <xf numFmtId="9" fontId="14" fillId="0" borderId="13" xfId="1"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3" xfId="0" applyFont="1" applyBorder="1" applyAlignment="1">
      <alignment horizontal="center" vertical="center" wrapText="1"/>
    </xf>
    <xf numFmtId="9" fontId="15" fillId="0" borderId="9" xfId="1" applyFont="1" applyFill="1" applyBorder="1" applyAlignment="1">
      <alignment horizontal="center" vertical="top" wrapText="1"/>
    </xf>
    <xf numFmtId="9" fontId="15" fillId="0" borderId="10" xfId="1" applyFont="1" applyFill="1" applyBorder="1" applyAlignment="1">
      <alignment horizontal="center" vertical="top" wrapText="1"/>
    </xf>
    <xf numFmtId="9" fontId="15" fillId="0" borderId="13" xfId="1" applyFont="1" applyFill="1" applyBorder="1" applyAlignment="1">
      <alignment horizontal="center" vertical="top" wrapText="1"/>
    </xf>
    <xf numFmtId="0" fontId="3" fillId="4" borderId="92" xfId="0" applyFont="1" applyFill="1" applyBorder="1" applyAlignment="1">
      <alignment horizontal="center" vertical="center" wrapText="1"/>
    </xf>
    <xf numFmtId="0" fontId="3" fillId="4" borderId="31" xfId="0" applyFont="1" applyFill="1" applyBorder="1" applyAlignment="1">
      <alignment horizontal="center" vertical="center" wrapText="1"/>
    </xf>
    <xf numFmtId="9" fontId="15" fillId="0" borderId="94" xfId="1" applyFont="1" applyFill="1" applyBorder="1" applyAlignment="1">
      <alignment horizontal="center" vertical="center" wrapText="1"/>
    </xf>
    <xf numFmtId="9" fontId="15" fillId="0" borderId="10" xfId="1" applyFont="1" applyFill="1" applyBorder="1" applyAlignment="1">
      <alignment horizontal="center" vertical="center" wrapText="1"/>
    </xf>
    <xf numFmtId="9" fontId="15" fillId="0" borderId="65" xfId="1" applyFont="1" applyFill="1" applyBorder="1" applyAlignment="1">
      <alignment horizontal="center" vertical="center" wrapText="1"/>
    </xf>
    <xf numFmtId="0" fontId="6" fillId="0" borderId="9" xfId="0" applyFont="1" applyBorder="1" applyAlignment="1">
      <alignment horizontal="center" vertical="center" wrapText="1"/>
    </xf>
    <xf numFmtId="49" fontId="15" fillId="0" borderId="9" xfId="0" applyNumberFormat="1" applyFont="1" applyFill="1" applyBorder="1" applyAlignment="1">
      <alignment horizontal="left" vertical="center" wrapText="1"/>
    </xf>
    <xf numFmtId="49" fontId="15" fillId="0" borderId="10" xfId="0" applyNumberFormat="1" applyFont="1" applyFill="1" applyBorder="1" applyAlignment="1">
      <alignment horizontal="left" vertical="center" wrapText="1"/>
    </xf>
    <xf numFmtId="49" fontId="15" fillId="0" borderId="13" xfId="0" applyNumberFormat="1" applyFont="1" applyFill="1" applyBorder="1" applyAlignment="1">
      <alignment horizontal="left" vertical="center" wrapText="1"/>
    </xf>
    <xf numFmtId="0" fontId="27" fillId="8" borderId="9" xfId="3" applyFont="1" applyFill="1" applyBorder="1" applyAlignment="1">
      <alignment horizontal="left" vertical="center" wrapText="1"/>
    </xf>
    <xf numFmtId="0" fontId="27" fillId="8" borderId="13" xfId="3" applyFont="1" applyFill="1" applyBorder="1" applyAlignment="1">
      <alignment horizontal="left" vertical="center" wrapText="1"/>
    </xf>
    <xf numFmtId="9" fontId="15" fillId="0" borderId="92" xfId="1" applyFont="1" applyFill="1" applyBorder="1" applyAlignment="1">
      <alignment horizontal="center" vertical="center" wrapText="1"/>
    </xf>
    <xf numFmtId="0" fontId="33" fillId="0" borderId="21" xfId="0" applyFont="1" applyFill="1" applyBorder="1" applyAlignment="1">
      <alignment horizontal="left" vertical="center" wrapText="1"/>
    </xf>
    <xf numFmtId="0" fontId="34" fillId="8" borderId="13" xfId="3" applyFont="1" applyFill="1" applyBorder="1" applyAlignment="1">
      <alignment horizontal="left" vertical="center" wrapText="1"/>
    </xf>
  </cellXfs>
  <cellStyles count="4">
    <cellStyle name="Hipervínculo" xfId="3" builtinId="8"/>
    <cellStyle name="Millares" xfId="2" builtinId="3"/>
    <cellStyle name="Normal" xfId="0" builtinId="0"/>
    <cellStyle name="Porcentaje" xfId="1" builtinId="5"/>
  </cellStyles>
  <dxfs count="0"/>
  <tableStyles count="0" defaultTableStyle="TableStyleMedium2" defaultPivotStyle="PivotStyleLight16"/>
  <colors>
    <mruColors>
      <color rgb="FFFFFFCC"/>
      <color rgb="FFFF0066"/>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cat>
            <c:strRef>
              <c:f>Guia!$B$115:$B$128</c:f>
              <c:strCache>
                <c:ptCount val="14"/>
                <c:pt idx="0">
                  <c:v>Planificación del Territorio</c:v>
                </c:pt>
                <c:pt idx="1">
                  <c:v>Gestión de Proyectos Estratégicos</c:v>
                </c:pt>
                <c:pt idx="2">
                  <c:v>Gestión de Bienes y Servicios</c:v>
                </c:pt>
                <c:pt idx="3">
                  <c:v>Gestión Jurídica</c:v>
                </c:pt>
                <c:pt idx="4">
                  <c:v>Administración del SIG</c:v>
                </c:pt>
                <c:pt idx="5">
                  <c:v>Gestión Financiera</c:v>
                </c:pt>
                <c:pt idx="6">
                  <c:v>Control y Mejoramiento Continuo</c:v>
                </c:pt>
                <c:pt idx="7">
                  <c:v>Comunicación Estratégica</c:v>
                </c:pt>
                <c:pt idx="8">
                  <c:v>Gestión Contractual</c:v>
                </c:pt>
                <c:pt idx="9">
                  <c:v>Servicio al Ciudadano</c:v>
                </c:pt>
                <c:pt idx="10">
                  <c:v>Gestión TICs</c:v>
                </c:pt>
                <c:pt idx="11">
                  <c:v>Gestión Documental</c:v>
                </c:pt>
                <c:pt idx="12">
                  <c:v>Gestión del Talento Humano</c:v>
                </c:pt>
                <c:pt idx="13">
                  <c:v>Direccionamiento Estratégico</c:v>
                </c:pt>
              </c:strCache>
            </c:strRef>
          </c:cat>
          <c:val>
            <c:numRef>
              <c:f>Guia!$C$115:$C$128</c:f>
              <c:numCache>
                <c:formatCode>General</c:formatCode>
                <c:ptCount val="14"/>
              </c:numCache>
            </c:numRef>
          </c:val>
          <c:extLst>
            <c:ext xmlns:c16="http://schemas.microsoft.com/office/drawing/2014/chart" uri="{C3380CC4-5D6E-409C-BE32-E72D297353CC}">
              <c16:uniqueId val="{00000000-03C9-415D-8C45-7C820EF4E2FF}"/>
            </c:ext>
          </c:extLst>
        </c:ser>
        <c:ser>
          <c:idx val="1"/>
          <c:order val="1"/>
          <c:spPr>
            <a:solidFill>
              <a:srgbClr val="0070C0"/>
            </a:solidFill>
            <a:ln>
              <a:noFill/>
            </a:ln>
            <a:effectLst>
              <a:outerShdw blurRad="50800" dist="38100" dir="2700000" algn="tl" rotWithShape="0">
                <a:prstClr val="black">
                  <a:alpha val="40000"/>
                </a:prstClr>
              </a:outerShdw>
            </a:effectLst>
            <a:scene3d>
              <a:camera prst="orthographicFront"/>
              <a:lightRig rig="threePt" dir="t"/>
            </a:scene3d>
            <a:sp3d>
              <a:bevelT w="190500" h="38100"/>
            </a:sp3d>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Guia!$B$115:$B$128</c:f>
              <c:strCache>
                <c:ptCount val="14"/>
                <c:pt idx="0">
                  <c:v>Planificación del Territorio</c:v>
                </c:pt>
                <c:pt idx="1">
                  <c:v>Gestión de Proyectos Estratégicos</c:v>
                </c:pt>
                <c:pt idx="2">
                  <c:v>Gestión de Bienes y Servicios</c:v>
                </c:pt>
                <c:pt idx="3">
                  <c:v>Gestión Jurídica</c:v>
                </c:pt>
                <c:pt idx="4">
                  <c:v>Administración del SIG</c:v>
                </c:pt>
                <c:pt idx="5">
                  <c:v>Gestión Financiera</c:v>
                </c:pt>
                <c:pt idx="6">
                  <c:v>Control y Mejoramiento Continuo</c:v>
                </c:pt>
                <c:pt idx="7">
                  <c:v>Comunicación Estratégica</c:v>
                </c:pt>
                <c:pt idx="8">
                  <c:v>Gestión Contractual</c:v>
                </c:pt>
                <c:pt idx="9">
                  <c:v>Servicio al Ciudadano</c:v>
                </c:pt>
                <c:pt idx="10">
                  <c:v>Gestión TICs</c:v>
                </c:pt>
                <c:pt idx="11">
                  <c:v>Gestión Documental</c:v>
                </c:pt>
                <c:pt idx="12">
                  <c:v>Gestión del Talento Humano</c:v>
                </c:pt>
                <c:pt idx="13">
                  <c:v>Direccionamiento Estratégico</c:v>
                </c:pt>
              </c:strCache>
            </c:strRef>
          </c:cat>
          <c:val>
            <c:numRef>
              <c:f>Guia!$D$115:$D$128</c:f>
              <c:numCache>
                <c:formatCode>General</c:formatCode>
                <c:ptCount val="14"/>
                <c:pt idx="0">
                  <c:v>0</c:v>
                </c:pt>
                <c:pt idx="1">
                  <c:v>0</c:v>
                </c:pt>
                <c:pt idx="2">
                  <c:v>0</c:v>
                </c:pt>
                <c:pt idx="3">
                  <c:v>2</c:v>
                </c:pt>
                <c:pt idx="4">
                  <c:v>3</c:v>
                </c:pt>
                <c:pt idx="5">
                  <c:v>3</c:v>
                </c:pt>
                <c:pt idx="6">
                  <c:v>4</c:v>
                </c:pt>
                <c:pt idx="7">
                  <c:v>0</c:v>
                </c:pt>
                <c:pt idx="8">
                  <c:v>4</c:v>
                </c:pt>
                <c:pt idx="9">
                  <c:v>4</c:v>
                </c:pt>
                <c:pt idx="10">
                  <c:v>5</c:v>
                </c:pt>
                <c:pt idx="11">
                  <c:v>6</c:v>
                </c:pt>
                <c:pt idx="12">
                  <c:v>6</c:v>
                </c:pt>
                <c:pt idx="13">
                  <c:v>10</c:v>
                </c:pt>
              </c:numCache>
            </c:numRef>
          </c:val>
          <c:extLst>
            <c:ext xmlns:c16="http://schemas.microsoft.com/office/drawing/2014/chart" uri="{C3380CC4-5D6E-409C-BE32-E72D297353CC}">
              <c16:uniqueId val="{00000001-03C9-415D-8C45-7C820EF4E2FF}"/>
            </c:ext>
          </c:extLst>
        </c:ser>
        <c:dLbls>
          <c:showLegendKey val="0"/>
          <c:showVal val="0"/>
          <c:showCatName val="0"/>
          <c:showSerName val="0"/>
          <c:showPercent val="0"/>
          <c:showBubbleSize val="0"/>
        </c:dLbls>
        <c:gapWidth val="25"/>
        <c:axId val="435236056"/>
        <c:axId val="435235728"/>
      </c:barChart>
      <c:catAx>
        <c:axId val="4352360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5235728"/>
        <c:crosses val="autoZero"/>
        <c:auto val="1"/>
        <c:lblAlgn val="ctr"/>
        <c:lblOffset val="100"/>
        <c:noMultiLvlLbl val="0"/>
      </c:catAx>
      <c:valAx>
        <c:axId val="435235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52360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638920385948635"/>
          <c:y val="1.8102863546551065E-2"/>
          <c:w val="0.59453118280885475"/>
          <c:h val="0.97446341679200199"/>
        </c:manualLayout>
      </c:layout>
      <c:pieChart>
        <c:varyColors val="1"/>
        <c:ser>
          <c:idx val="0"/>
          <c:order val="0"/>
          <c:spPr>
            <a:solidFill>
              <a:schemeClr val="accent5"/>
            </a:solidFill>
          </c:spPr>
          <c:dPt>
            <c:idx val="0"/>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5-C7A8-475A-AC9E-931C462FDDEC}"/>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16-C7A8-475A-AC9E-931C462FDDEC}"/>
              </c:ext>
            </c:extLst>
          </c:dPt>
          <c:dPt>
            <c:idx val="2"/>
            <c:bubble3D val="0"/>
            <c:spPr>
              <a:solidFill>
                <a:schemeClr val="accent6"/>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4-C7A8-475A-AC9E-931C462FDDEC}"/>
              </c:ext>
            </c:extLst>
          </c:dPt>
          <c:dPt>
            <c:idx val="3"/>
            <c:bubble3D val="0"/>
            <c:spPr>
              <a:solidFill>
                <a:schemeClr val="accent5"/>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C7A8-475A-AC9E-931C462FDDEC}"/>
              </c:ext>
            </c:extLst>
          </c:dPt>
          <c:dLbls>
            <c:dLbl>
              <c:idx val="0"/>
              <c:layout>
                <c:manualLayout>
                  <c:x val="-0.25257033400397783"/>
                  <c:y val="-0.12433822878881713"/>
                </c:manualLayout>
              </c:layout>
              <c:tx>
                <c:rich>
                  <a:bodyPr rot="0" spcFirstLastPara="1" vertOverflow="ellipsis" vert="horz" wrap="square" lIns="38100" tIns="19050" rIns="38100" bIns="19050" anchor="ctr" anchorCtr="1">
                    <a:spAutoFit/>
                  </a:bodyPr>
                  <a:lstStyle/>
                  <a:p>
                    <a:pPr>
                      <a:defRPr sz="1600" b="1" i="0" u="none" strike="noStrike" kern="1200" baseline="0">
                        <a:solidFill>
                          <a:schemeClr val="lt1"/>
                        </a:solidFill>
                        <a:latin typeface="+mn-lt"/>
                        <a:ea typeface="+mn-ea"/>
                        <a:cs typeface="+mn-cs"/>
                      </a:defRPr>
                    </a:pPr>
                    <a:fld id="{6C03761E-82EA-4EE7-BDAD-91D114BF91E4}" type="CELLRANGE">
                      <a:rPr lang="en-US" sz="1600" baseline="0"/>
                      <a:pPr>
                        <a:defRPr sz="1600"/>
                      </a:pPr>
                      <a:t>[CELLRANGE]</a:t>
                    </a:fld>
                    <a:r>
                      <a:rPr lang="en-US" sz="1600" baseline="0"/>
                      <a:t>; </a:t>
                    </a:r>
                    <a:fld id="{929496F7-4B48-44FB-9584-9265C2219205}" type="CATEGORYNAME">
                      <a:rPr lang="en-US" sz="1600" baseline="0"/>
                      <a:pPr>
                        <a:defRPr sz="1600"/>
                      </a:pPr>
                      <a:t>[NOMBRE DE CATEGORÍA]</a:t>
                    </a:fld>
                    <a:r>
                      <a:rPr lang="en-US" sz="1600" baseline="0"/>
                      <a:t>; </a:t>
                    </a:r>
                    <a:fld id="{C762087F-B98F-477B-BA38-3D932166846B}" type="VALUE">
                      <a:rPr lang="en-US" sz="1600" baseline="0"/>
                      <a:pPr>
                        <a:defRPr sz="1600"/>
                      </a:pPr>
                      <a:t>[VALOR]</a:t>
                    </a:fld>
                    <a:endParaRPr lang="en-US" sz="1600" baseline="0"/>
                  </a:p>
                </c:rich>
              </c:tx>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lt1"/>
                      </a:solidFill>
                      <a:latin typeface="+mn-lt"/>
                      <a:ea typeface="+mn-ea"/>
                      <a:cs typeface="+mn-cs"/>
                    </a:defRPr>
                  </a:pPr>
                  <a:endParaRPr lang="es-CO"/>
                </a:p>
              </c:txPr>
              <c:dLblPos val="bestFit"/>
              <c:showLegendKey val="0"/>
              <c:showVal val="1"/>
              <c:showCatName val="1"/>
              <c:showSerName val="0"/>
              <c:showPercent val="0"/>
              <c:showBubbleSize val="0"/>
              <c:extLst>
                <c:ext xmlns:c15="http://schemas.microsoft.com/office/drawing/2012/chart" uri="{CE6537A1-D6FC-4f65-9D91-7224C49458BB}">
                  <c15:layout>
                    <c:manualLayout>
                      <c:w val="0.25195300762634681"/>
                      <c:h val="0.26726591760299623"/>
                    </c:manualLayout>
                  </c15:layout>
                  <c15:dlblFieldTable/>
                  <c15:showDataLabelsRange val="1"/>
                </c:ext>
                <c:ext xmlns:c16="http://schemas.microsoft.com/office/drawing/2014/chart" uri="{C3380CC4-5D6E-409C-BE32-E72D297353CC}">
                  <c16:uniqueId val="{00000015-C7A8-475A-AC9E-931C462FDDEC}"/>
                </c:ext>
              </c:extLst>
            </c:dLbl>
            <c:dLbl>
              <c:idx val="1"/>
              <c:layout>
                <c:manualLayout>
                  <c:x val="0.17821840075223494"/>
                  <c:y val="-0.2032941107080716"/>
                </c:manualLayout>
              </c:layout>
              <c:tx>
                <c:rich>
                  <a:bodyPr rot="0" spcFirstLastPara="1" vertOverflow="ellipsis" vert="horz" wrap="square" lIns="38100" tIns="19050" rIns="38100" bIns="19050" anchor="ctr" anchorCtr="1">
                    <a:noAutofit/>
                  </a:bodyPr>
                  <a:lstStyle/>
                  <a:p>
                    <a:pPr>
                      <a:defRPr sz="1400" b="1" i="0" u="none" strike="noStrike" kern="1200" baseline="0">
                        <a:solidFill>
                          <a:schemeClr val="lt1"/>
                        </a:solidFill>
                        <a:latin typeface="+mn-lt"/>
                        <a:ea typeface="+mn-ea"/>
                        <a:cs typeface="+mn-cs"/>
                      </a:defRPr>
                    </a:pPr>
                    <a:fld id="{558EC314-B764-4044-9027-692860AA621E}" type="CELLRANGE">
                      <a:rPr lang="en-US" sz="1400" baseline="0"/>
                      <a:pPr>
                        <a:defRPr sz="1400"/>
                      </a:pPr>
                      <a:t>[CELLRANGE]</a:t>
                    </a:fld>
                    <a:r>
                      <a:rPr lang="en-US" sz="1400" baseline="0"/>
                      <a:t>; </a:t>
                    </a:r>
                    <a:fld id="{0E4731AB-275C-48F0-9930-21DEF5CE3F0F}" type="CATEGORYNAME">
                      <a:rPr lang="en-US" sz="1400" baseline="0"/>
                      <a:pPr>
                        <a:defRPr sz="1400"/>
                      </a:pPr>
                      <a:t>[NOMBRE DE CATEGORÍA]</a:t>
                    </a:fld>
                    <a:r>
                      <a:rPr lang="en-US" sz="1400" baseline="0"/>
                      <a:t>; </a:t>
                    </a:r>
                    <a:fld id="{C22E2FC5-2A6C-480F-B7A1-35E533020F8F}" type="VALUE">
                      <a:rPr lang="en-US" sz="1400" baseline="0"/>
                      <a:pPr>
                        <a:defRPr sz="1400"/>
                      </a:pPr>
                      <a:t>[VALOR]</a:t>
                    </a:fld>
                    <a:endParaRPr lang="en-US" sz="1400" baseline="0"/>
                  </a:p>
                </c:rich>
              </c:tx>
              <c:spPr>
                <a:noFill/>
                <a:ln>
                  <a:noFill/>
                </a:ln>
                <a:effectLst/>
              </c:spPr>
              <c:txPr>
                <a:bodyPr rot="0" spcFirstLastPara="1" vertOverflow="ellipsis" vert="horz" wrap="square" lIns="38100" tIns="19050" rIns="38100" bIns="19050" anchor="ctr" anchorCtr="1">
                  <a:noAutofit/>
                </a:bodyPr>
                <a:lstStyle/>
                <a:p>
                  <a:pPr>
                    <a:defRPr sz="1400" b="1" i="0" u="none" strike="noStrike" kern="1200" baseline="0">
                      <a:solidFill>
                        <a:schemeClr val="lt1"/>
                      </a:solidFill>
                      <a:latin typeface="+mn-lt"/>
                      <a:ea typeface="+mn-ea"/>
                      <a:cs typeface="+mn-cs"/>
                    </a:defRPr>
                  </a:pPr>
                  <a:endParaRPr lang="es-CO"/>
                </a:p>
              </c:txPr>
              <c:dLblPos val="bestFit"/>
              <c:showLegendKey val="0"/>
              <c:showVal val="1"/>
              <c:showCatName val="1"/>
              <c:showSerName val="0"/>
              <c:showPercent val="0"/>
              <c:showBubbleSize val="0"/>
              <c:extLst>
                <c:ext xmlns:c15="http://schemas.microsoft.com/office/drawing/2012/chart" uri="{CE6537A1-D6FC-4f65-9D91-7224C49458BB}">
                  <c15:layout>
                    <c:manualLayout>
                      <c:w val="0.30297158715313399"/>
                      <c:h val="0.3044194756554307"/>
                    </c:manualLayout>
                  </c15:layout>
                  <c15:dlblFieldTable/>
                  <c15:showDataLabelsRange val="1"/>
                </c:ext>
                <c:ext xmlns:c16="http://schemas.microsoft.com/office/drawing/2014/chart" uri="{C3380CC4-5D6E-409C-BE32-E72D297353CC}">
                  <c16:uniqueId val="{00000016-C7A8-475A-AC9E-931C462FDDEC}"/>
                </c:ext>
              </c:extLst>
            </c:dLbl>
            <c:dLbl>
              <c:idx val="2"/>
              <c:layout>
                <c:manualLayout>
                  <c:x val="0.18765030574838634"/>
                  <c:y val="0.17140980270724587"/>
                </c:manualLayout>
              </c:layout>
              <c:tx>
                <c:rich>
                  <a:bodyPr/>
                  <a:lstStyle/>
                  <a:p>
                    <a:fld id="{8E2AD6DA-CF4C-403B-86D9-819936A9E23B}" type="CELLRANGE">
                      <a:rPr lang="en-US" baseline="0"/>
                      <a:pPr/>
                      <a:t>[CELLRANGE]</a:t>
                    </a:fld>
                    <a:r>
                      <a:rPr lang="en-US" baseline="0"/>
                      <a:t>; </a:t>
                    </a:r>
                    <a:fld id="{4D8E769E-A206-4676-902F-D20C8F600C19}" type="CATEGORYNAME">
                      <a:rPr lang="en-US" baseline="0"/>
                      <a:pPr/>
                      <a:t>[NOMBRE DE CATEGORÍA]</a:t>
                    </a:fld>
                    <a:r>
                      <a:rPr lang="en-US" baseline="0"/>
                      <a:t>; </a:t>
                    </a:r>
                    <a:fld id="{1CE3775B-2B98-4444-8C18-6EDA915EF350}" type="VALUE">
                      <a:rPr lang="en-US" baseline="0"/>
                      <a:pPr/>
                      <a:t>[VALOR]</a:t>
                    </a:fld>
                    <a:endParaRPr lang="en-US" baseline="0"/>
                  </a:p>
                </c:rich>
              </c:tx>
              <c:dLblPos val="bestFit"/>
              <c:showLegendKey val="0"/>
              <c:showVal val="1"/>
              <c:showCatName val="1"/>
              <c:showSerName val="0"/>
              <c:showPercent val="0"/>
              <c:showBubbleSize val="0"/>
              <c:extLst>
                <c:ext xmlns:c15="http://schemas.microsoft.com/office/drawing/2012/chart" uri="{CE6537A1-D6FC-4f65-9D91-7224C49458BB}">
                  <c15:layout>
                    <c:manualLayout>
                      <c:w val="0.24690302236229267"/>
                      <c:h val="0.20325842696629209"/>
                    </c:manualLayout>
                  </c15:layout>
                  <c15:dlblFieldTable/>
                  <c15:showDataLabelsRange val="1"/>
                </c:ext>
                <c:ext xmlns:c16="http://schemas.microsoft.com/office/drawing/2014/chart" uri="{C3380CC4-5D6E-409C-BE32-E72D297353CC}">
                  <c16:uniqueId val="{00000004-C7A8-475A-AC9E-931C462FDDEC}"/>
                </c:ext>
              </c:extLst>
            </c:dLbl>
            <c:dLbl>
              <c:idx val="3"/>
              <c:delete val="1"/>
              <c:extLst>
                <c:ext xmlns:c15="http://schemas.microsoft.com/office/drawing/2012/chart" uri="{CE6537A1-D6FC-4f65-9D91-7224C49458BB}"/>
                <c:ext xmlns:c16="http://schemas.microsoft.com/office/drawing/2014/chart" uri="{C3380CC4-5D6E-409C-BE32-E72D297353CC}">
                  <c16:uniqueId val="{00000001-C7A8-475A-AC9E-931C462FDDEC}"/>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lt1"/>
                    </a:solidFill>
                    <a:latin typeface="+mn-lt"/>
                    <a:ea typeface="+mn-ea"/>
                    <a:cs typeface="+mn-cs"/>
                  </a:defRPr>
                </a:pPr>
                <a:endParaRPr lang="es-CO"/>
              </a:p>
            </c:txPr>
            <c:dLblPos val="inEnd"/>
            <c:showLegendKey val="0"/>
            <c:showVal val="1"/>
            <c:showCatName val="1"/>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15:showDataLabelsRange val="1"/>
              </c:ext>
            </c:extLst>
          </c:dLbls>
          <c:cat>
            <c:strRef>
              <c:f>Guia!$F$115:$F$118</c:f>
              <c:strCache>
                <c:ptCount val="4"/>
                <c:pt idx="0">
                  <c:v>Dirección Corporativa</c:v>
                </c:pt>
                <c:pt idx="1">
                  <c:v>Oficina Asesora de Planeación Institucional</c:v>
                </c:pt>
                <c:pt idx="2">
                  <c:v>Dirección Ejecutiva</c:v>
                </c:pt>
                <c:pt idx="3">
                  <c:v>Dirección de Planificación, Gestión y Ejecución de Proyectos</c:v>
                </c:pt>
              </c:strCache>
            </c:strRef>
          </c:cat>
          <c:val>
            <c:numRef>
              <c:f>Guia!$G$115:$G$118</c:f>
              <c:numCache>
                <c:formatCode>General</c:formatCode>
                <c:ptCount val="4"/>
                <c:pt idx="0">
                  <c:v>28</c:v>
                </c:pt>
                <c:pt idx="1">
                  <c:v>13</c:v>
                </c:pt>
                <c:pt idx="2">
                  <c:v>10</c:v>
                </c:pt>
                <c:pt idx="3">
                  <c:v>0</c:v>
                </c:pt>
              </c:numCache>
            </c:numRef>
          </c:val>
          <c:extLst>
            <c:ext xmlns:c15="http://schemas.microsoft.com/office/drawing/2012/chart" uri="{02D57815-91ED-43cb-92C2-25804820EDAC}">
              <c15:datalabelsRange>
                <c15:f>Guia!$H$115:$H$118</c15:f>
                <c15:dlblRangeCache>
                  <c:ptCount val="4"/>
                  <c:pt idx="0">
                    <c:v>55%</c:v>
                  </c:pt>
                  <c:pt idx="1">
                    <c:v>25%</c:v>
                  </c:pt>
                  <c:pt idx="2">
                    <c:v>20%</c:v>
                  </c:pt>
                  <c:pt idx="3">
                    <c:v>0%</c:v>
                  </c:pt>
                </c15:dlblRangeCache>
              </c15:datalabelsRange>
            </c:ext>
            <c:ext xmlns:c16="http://schemas.microsoft.com/office/drawing/2014/chart" uri="{C3380CC4-5D6E-409C-BE32-E72D297353CC}">
              <c16:uniqueId val="{00000000-C7A8-475A-AC9E-931C462FDDEC}"/>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3</xdr:col>
      <xdr:colOff>531285</xdr:colOff>
      <xdr:row>0</xdr:row>
      <xdr:rowOff>0</xdr:rowOff>
    </xdr:from>
    <xdr:to>
      <xdr:col>4</xdr:col>
      <xdr:colOff>676275</xdr:colOff>
      <xdr:row>6</xdr:row>
      <xdr:rowOff>30342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7285" y="0"/>
          <a:ext cx="964140" cy="1173342"/>
        </a:xfrm>
        <a:prstGeom prst="rect">
          <a:avLst/>
        </a:prstGeom>
      </xdr:spPr>
    </xdr:pic>
    <xdr:clientData/>
  </xdr:twoCellAnchor>
  <xdr:twoCellAnchor editAs="oneCell">
    <xdr:from>
      <xdr:col>0</xdr:col>
      <xdr:colOff>9525</xdr:colOff>
      <xdr:row>8</xdr:row>
      <xdr:rowOff>66675</xdr:rowOff>
    </xdr:from>
    <xdr:to>
      <xdr:col>7</xdr:col>
      <xdr:colOff>809625</xdr:colOff>
      <xdr:row>58</xdr:row>
      <xdr:rowOff>8467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 y="2714625"/>
          <a:ext cx="6534150" cy="9466792"/>
        </a:xfrm>
        <a:prstGeom prst="rect">
          <a:avLst/>
        </a:prstGeom>
        <a:ln>
          <a:solidFill>
            <a:sysClr val="windowText" lastClr="000000"/>
          </a:solidFill>
        </a:ln>
      </xdr:spPr>
    </xdr:pic>
    <xdr:clientData/>
  </xdr:twoCellAnchor>
  <xdr:twoCellAnchor>
    <xdr:from>
      <xdr:col>0</xdr:col>
      <xdr:colOff>10583</xdr:colOff>
      <xdr:row>7</xdr:row>
      <xdr:rowOff>666750</xdr:rowOff>
    </xdr:from>
    <xdr:to>
      <xdr:col>8</xdr:col>
      <xdr:colOff>0</xdr:colOff>
      <xdr:row>7</xdr:row>
      <xdr:rowOff>677333</xdr:rowOff>
    </xdr:to>
    <xdr:cxnSp macro="">
      <xdr:nvCxnSpPr>
        <xdr:cNvPr id="5" name="Conector recto 4">
          <a:extLst>
            <a:ext uri="{FF2B5EF4-FFF2-40B4-BE49-F238E27FC236}">
              <a16:creationId xmlns:a16="http://schemas.microsoft.com/office/drawing/2014/main" id="{00000000-0008-0000-0000-000005000000}"/>
            </a:ext>
          </a:extLst>
        </xdr:cNvPr>
        <xdr:cNvCxnSpPr/>
      </xdr:nvCxnSpPr>
      <xdr:spPr>
        <a:xfrm>
          <a:off x="10583" y="13354050"/>
          <a:ext cx="6180667" cy="105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109536</xdr:colOff>
      <xdr:row>128</xdr:row>
      <xdr:rowOff>123824</xdr:rowOff>
    </xdr:from>
    <xdr:to>
      <xdr:col>7</xdr:col>
      <xdr:colOff>685799</xdr:colOff>
      <xdr:row>147</xdr:row>
      <xdr:rowOff>76200</xdr:rowOff>
    </xdr:to>
    <xdr:graphicFrame macro="">
      <xdr:nvGraphicFramePr>
        <xdr:cNvPr id="4" name="Gráfico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14287</xdr:colOff>
      <xdr:row>147</xdr:row>
      <xdr:rowOff>133350</xdr:rowOff>
    </xdr:from>
    <xdr:to>
      <xdr:col>7</xdr:col>
      <xdr:colOff>657225</xdr:colOff>
      <xdr:row>165</xdr:row>
      <xdr:rowOff>95250</xdr:rowOff>
    </xdr:to>
    <xdr:graphicFrame macro="">
      <xdr:nvGraphicFramePr>
        <xdr:cNvPr id="6" name="Gráfico 5">
          <a:extLst>
            <a:ext uri="{FF2B5EF4-FFF2-40B4-BE49-F238E27FC236}">
              <a16:creationId xmlns:a16="http://schemas.microsoft.com/office/drawing/2014/main" id="{00000000-0008-0000-00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107156</xdr:colOff>
      <xdr:row>0</xdr:row>
      <xdr:rowOff>83344</xdr:rowOff>
    </xdr:from>
    <xdr:to>
      <xdr:col>1</xdr:col>
      <xdr:colOff>387463</xdr:colOff>
      <xdr:row>6</xdr:row>
      <xdr:rowOff>70608</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56" y="83344"/>
          <a:ext cx="1423307" cy="9542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107156</xdr:colOff>
      <xdr:row>0</xdr:row>
      <xdr:rowOff>83344</xdr:rowOff>
    </xdr:from>
    <xdr:to>
      <xdr:col>1</xdr:col>
      <xdr:colOff>387463</xdr:colOff>
      <xdr:row>6</xdr:row>
      <xdr:rowOff>70608</xdr:rowOff>
    </xdr:to>
    <xdr:pic>
      <xdr:nvPicPr>
        <xdr:cNvPr id="2" name="Imagen 1">
          <a:extLst>
            <a:ext uri="{FF2B5EF4-FFF2-40B4-BE49-F238E27FC236}">
              <a16:creationId xmlns:a16="http://schemas.microsoft.com/office/drawing/2014/main" id="{4A278902-B70F-454A-A2C4-64EC723D06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156" y="83344"/>
          <a:ext cx="1423307" cy="958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regioncentralrape.gov.co/programas-y-proyectos-region-central/" TargetMode="External"/><Relationship Id="rId13" Type="http://schemas.openxmlformats.org/officeDocument/2006/relationships/hyperlink" Target="http://regioncentralrape.gov.co/wp-content/uploads/2016/09/Directorio-de-Funcionarios-de-Planta.pdf" TargetMode="External"/><Relationship Id="rId18" Type="http://schemas.openxmlformats.org/officeDocument/2006/relationships/hyperlink" Target="http://regioncentralrape.gov.co/mecanismos-supervision-control/" TargetMode="External"/><Relationship Id="rId26" Type="http://schemas.openxmlformats.org/officeDocument/2006/relationships/hyperlink" Target="http://regioncentralrape.gov.co/gestion-documental/" TargetMode="External"/><Relationship Id="rId3" Type="http://schemas.openxmlformats.org/officeDocument/2006/relationships/hyperlink" Target="http://regioncentralrape.gov.co/plan-anticorrupcion/" TargetMode="External"/><Relationship Id="rId21" Type="http://schemas.openxmlformats.org/officeDocument/2006/relationships/hyperlink" Target="http://regioncentralrape.gov.co/servicios-2/" TargetMode="External"/><Relationship Id="rId7" Type="http://schemas.openxmlformats.org/officeDocument/2006/relationships/hyperlink" Target="http://regioncentralrape.gov.co/sustentabilidad-ecosistemica/" TargetMode="External"/><Relationship Id="rId12" Type="http://schemas.openxmlformats.org/officeDocument/2006/relationships/hyperlink" Target="http://regioncentralrape.gov.co/informes-de-gestion/" TargetMode="External"/><Relationship Id="rId17" Type="http://schemas.openxmlformats.org/officeDocument/2006/relationships/hyperlink" Target="http://regioncentralrape.gov.co/region-central-para-ninos/" TargetMode="External"/><Relationship Id="rId25" Type="http://schemas.openxmlformats.org/officeDocument/2006/relationships/hyperlink" Target="http://regioncentralrape.gov.co/contactenos/" TargetMode="External"/><Relationship Id="rId2" Type="http://schemas.openxmlformats.org/officeDocument/2006/relationships/hyperlink" Target="http://regioncentralrape.gov.co/caracterizacion-e-indicadores-la-region-central/" TargetMode="External"/><Relationship Id="rId16" Type="http://schemas.openxmlformats.org/officeDocument/2006/relationships/hyperlink" Target="http://regioncentralrape.gov.co/plan-de-compras/" TargetMode="External"/><Relationship Id="rId20" Type="http://schemas.openxmlformats.org/officeDocument/2006/relationships/hyperlink" Target="http://regioncentralrape.gov.co/servicios-2/" TargetMode="External"/><Relationship Id="rId29" Type="http://schemas.openxmlformats.org/officeDocument/2006/relationships/drawing" Target="../drawings/drawing2.xml"/><Relationship Id="rId1" Type="http://schemas.openxmlformats.org/officeDocument/2006/relationships/hyperlink" Target="http://regioncentralrape.gov.co/programas-y-proyectos-2/" TargetMode="External"/><Relationship Id="rId6" Type="http://schemas.openxmlformats.org/officeDocument/2006/relationships/hyperlink" Target="http://regioncentralrape.gov.co/mision-vision-y-objetivos/" TargetMode="External"/><Relationship Id="rId11" Type="http://schemas.openxmlformats.org/officeDocument/2006/relationships/hyperlink" Target="http://regioncentralrape.gov.co/informacion-historica-de-presupuestos/" TargetMode="External"/><Relationship Id="rId24" Type="http://schemas.openxmlformats.org/officeDocument/2006/relationships/hyperlink" Target="http://regioncentralrape.gov.co/wp-content/uploads/2016/09/Cuadro-de-Clasificaci%C3%B3n-Documental-V.1-Borrador.pdf" TargetMode="External"/><Relationship Id="rId5" Type="http://schemas.openxmlformats.org/officeDocument/2006/relationships/hyperlink" Target="http://regioncentralrape.gov.co/presupuesto-aprobado-en-ejercicio/" TargetMode="External"/><Relationship Id="rId15" Type="http://schemas.openxmlformats.org/officeDocument/2006/relationships/hyperlink" Target="http://regioncentralrape.gov.co/sistema-gestion-calidad/" TargetMode="External"/><Relationship Id="rId23" Type="http://schemas.openxmlformats.org/officeDocument/2006/relationships/hyperlink" Target="http://regioncentralrape.gov.co/plan-de-compras/" TargetMode="External"/><Relationship Id="rId28" Type="http://schemas.openxmlformats.org/officeDocument/2006/relationships/printerSettings" Target="../printerSettings/printerSettings1.bin"/><Relationship Id="rId10" Type="http://schemas.openxmlformats.org/officeDocument/2006/relationships/hyperlink" Target="http://regioncentralrape.gov.co/informacion-historica-de-presupuestos/" TargetMode="External"/><Relationship Id="rId19" Type="http://schemas.openxmlformats.org/officeDocument/2006/relationships/hyperlink" Target="http://regioncentralrape.gov.co/informacion-historica-de-presupuestos/" TargetMode="External"/><Relationship Id="rId4" Type="http://schemas.openxmlformats.org/officeDocument/2006/relationships/hyperlink" Target="http://regioncentralrape.gov.co/sistema-gestion-calidad/" TargetMode="External"/><Relationship Id="rId9" Type="http://schemas.openxmlformats.org/officeDocument/2006/relationships/hyperlink" Target="http://regioncentralrape.gov.co/wp-content/uploads/2015/12/Plan-Institucional-.pdf" TargetMode="External"/><Relationship Id="rId14" Type="http://schemas.openxmlformats.org/officeDocument/2006/relationships/hyperlink" Target="http://regioncentralrape.gov.co/escala-salarial/" TargetMode="External"/><Relationship Id="rId22" Type="http://schemas.openxmlformats.org/officeDocument/2006/relationships/hyperlink" Target="http://regioncentralrape.gov.co/contactenos/" TargetMode="External"/><Relationship Id="rId27" Type="http://schemas.openxmlformats.org/officeDocument/2006/relationships/hyperlink" Target="http://regioncentralrape.gov.co/wp-content/uploads/2015/12/Listado-contratos-adjudicados-2017.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regioncentralrape.gov.co/programas-y-proyectos-region-central/" TargetMode="External"/><Relationship Id="rId13" Type="http://schemas.openxmlformats.org/officeDocument/2006/relationships/hyperlink" Target="http://regioncentralrape.gov.co/wp-content/uploads/2017/01/Directorio-personas-naturales-con-OPS-Dic-31-de-2016-003.pdf" TargetMode="External"/><Relationship Id="rId18" Type="http://schemas.openxmlformats.org/officeDocument/2006/relationships/hyperlink" Target="http://regioncentralrape.gov.co/plan-de-compras/" TargetMode="External"/><Relationship Id="rId26" Type="http://schemas.openxmlformats.org/officeDocument/2006/relationships/hyperlink" Target="http://regioncentralrape.gov.co/mapa-del-sitio/" TargetMode="External"/><Relationship Id="rId3" Type="http://schemas.openxmlformats.org/officeDocument/2006/relationships/hyperlink" Target="http://regioncentralrape.gov.co/plan-anticorrupcion/" TargetMode="External"/><Relationship Id="rId21" Type="http://schemas.openxmlformats.org/officeDocument/2006/relationships/hyperlink" Target="http://regioncentralrape.gov.co/informacion-historica-de-presupuestos/" TargetMode="External"/><Relationship Id="rId7" Type="http://schemas.openxmlformats.org/officeDocument/2006/relationships/hyperlink" Target="http://regioncentralrape.gov.co/sustentabilidad-ecosistemica/" TargetMode="External"/><Relationship Id="rId12" Type="http://schemas.openxmlformats.org/officeDocument/2006/relationships/hyperlink" Target="http://regioncentralrape.gov.co/informes-de-gestion/" TargetMode="External"/><Relationship Id="rId17" Type="http://schemas.openxmlformats.org/officeDocument/2006/relationships/hyperlink" Target="http://regioncentralrape.gov.co/wp-content/uploads/2016/09/Contratos-adjudicados-2016-Persona-Jur%C3%ADdica.pdf" TargetMode="External"/><Relationship Id="rId25" Type="http://schemas.openxmlformats.org/officeDocument/2006/relationships/hyperlink" Target="http://regioncentralrape.gov.co/plan-de-compras/" TargetMode="External"/><Relationship Id="rId2" Type="http://schemas.openxmlformats.org/officeDocument/2006/relationships/hyperlink" Target="http://regioncentralrape.gov.co/caracterizacion-e-indicadores-la-region-central/" TargetMode="External"/><Relationship Id="rId16" Type="http://schemas.openxmlformats.org/officeDocument/2006/relationships/hyperlink" Target="http://regioncentralrape.gov.co/sistema-gestion-calidad/" TargetMode="External"/><Relationship Id="rId20" Type="http://schemas.openxmlformats.org/officeDocument/2006/relationships/hyperlink" Target="http://regioncentralrape.gov.co/mecanismos-supervision-control/" TargetMode="External"/><Relationship Id="rId29" Type="http://schemas.openxmlformats.org/officeDocument/2006/relationships/hyperlink" Target="http://regioncentralrape.gov.co/contactenos/" TargetMode="External"/><Relationship Id="rId1" Type="http://schemas.openxmlformats.org/officeDocument/2006/relationships/hyperlink" Target="http://regioncentralrape.gov.co/programas-y-proyectos-2/" TargetMode="External"/><Relationship Id="rId6" Type="http://schemas.openxmlformats.org/officeDocument/2006/relationships/hyperlink" Target="http://regioncentralrape.gov.co/mision-vision-y-objetivos/" TargetMode="External"/><Relationship Id="rId11" Type="http://schemas.openxmlformats.org/officeDocument/2006/relationships/hyperlink" Target="http://regioncentralrape.gov.co/informacion-historica-de-presupuestos/" TargetMode="External"/><Relationship Id="rId24" Type="http://schemas.openxmlformats.org/officeDocument/2006/relationships/hyperlink" Target="http://regioncentralrape.gov.co/contactenos/" TargetMode="External"/><Relationship Id="rId32" Type="http://schemas.openxmlformats.org/officeDocument/2006/relationships/drawing" Target="../drawings/drawing3.xml"/><Relationship Id="rId5" Type="http://schemas.openxmlformats.org/officeDocument/2006/relationships/hyperlink" Target="http://regioncentralrape.gov.co/presupuesto-aprobado-en-ejercicio/" TargetMode="External"/><Relationship Id="rId15" Type="http://schemas.openxmlformats.org/officeDocument/2006/relationships/hyperlink" Target="http://regioncentralrape.gov.co/escala-salarial/" TargetMode="External"/><Relationship Id="rId23" Type="http://schemas.openxmlformats.org/officeDocument/2006/relationships/hyperlink" Target="http://regioncentralrape.gov.co/servicios-2/" TargetMode="External"/><Relationship Id="rId28" Type="http://schemas.openxmlformats.org/officeDocument/2006/relationships/hyperlink" Target="http://regioncentralrape.gov.co/wp-content/uploads/2016/09/Cuadro-de-Clasificaci%C3%B3n-Documental-V.1-Borrador.pdf" TargetMode="External"/><Relationship Id="rId10" Type="http://schemas.openxmlformats.org/officeDocument/2006/relationships/hyperlink" Target="http://regioncentralrape.gov.co/informacion-historica-de-presupuestos/" TargetMode="External"/><Relationship Id="rId19" Type="http://schemas.openxmlformats.org/officeDocument/2006/relationships/hyperlink" Target="http://regioncentralrape.gov.co/region-central-para-ninos/" TargetMode="External"/><Relationship Id="rId31" Type="http://schemas.openxmlformats.org/officeDocument/2006/relationships/printerSettings" Target="../printerSettings/printerSettings2.bin"/><Relationship Id="rId4" Type="http://schemas.openxmlformats.org/officeDocument/2006/relationships/hyperlink" Target="http://regioncentralrape.gov.co/sistema-gestion-calidad/" TargetMode="External"/><Relationship Id="rId9" Type="http://schemas.openxmlformats.org/officeDocument/2006/relationships/hyperlink" Target="http://regioncentralrape.gov.co/wp-content/uploads/2015/12/Plan-Institucional-.pdf" TargetMode="External"/><Relationship Id="rId14" Type="http://schemas.openxmlformats.org/officeDocument/2006/relationships/hyperlink" Target="http://regioncentralrape.gov.co/wp-content/uploads/2017/01/Directorio-de-Funcionarios-de-planta-Dic-31-2016.pdf" TargetMode="External"/><Relationship Id="rId22" Type="http://schemas.openxmlformats.org/officeDocument/2006/relationships/hyperlink" Target="http://regioncentralrape.gov.co/servicios-2/" TargetMode="External"/><Relationship Id="rId27" Type="http://schemas.openxmlformats.org/officeDocument/2006/relationships/hyperlink" Target="http://regioncentralrape.gov.co/plan-de-compras/" TargetMode="External"/><Relationship Id="rId30" Type="http://schemas.openxmlformats.org/officeDocument/2006/relationships/hyperlink" Target="http://regioncentralrape.gov.co/gestion-documen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I184"/>
  <sheetViews>
    <sheetView showGridLines="0" workbookViewId="0">
      <pane xSplit="8" ySplit="8" topLeftCell="I84" activePane="bottomRight" state="frozen"/>
      <selection pane="topRight" activeCell="I1" sqref="I1"/>
      <selection pane="bottomLeft" activeCell="A9" sqref="A9"/>
      <selection pane="bottomRight" activeCell="A75" sqref="A75"/>
    </sheetView>
  </sheetViews>
  <sheetFormatPr baseColWidth="10" defaultColWidth="0" defaultRowHeight="15" x14ac:dyDescent="0.25"/>
  <cols>
    <col min="1" max="8" width="12.28515625" customWidth="1"/>
    <col min="9" max="9" width="4.28515625" customWidth="1"/>
    <col min="10" max="16384" width="11.42578125" hidden="1"/>
  </cols>
  <sheetData>
    <row r="7" spans="1:8" ht="15.75" thickBot="1" x14ac:dyDescent="0.3"/>
    <row r="8" spans="1:8" ht="102.75" customHeight="1" thickBot="1" x14ac:dyDescent="0.3">
      <c r="A8" s="279" t="s">
        <v>69</v>
      </c>
      <c r="B8" s="280"/>
      <c r="C8" s="280"/>
      <c r="D8" s="280"/>
      <c r="E8" s="280"/>
      <c r="F8" s="280"/>
      <c r="G8" s="280"/>
      <c r="H8" s="281"/>
    </row>
    <row r="61" spans="1:1" x14ac:dyDescent="0.25">
      <c r="A61" s="36" t="s">
        <v>76</v>
      </c>
    </row>
    <row r="62" spans="1:1" x14ac:dyDescent="0.25">
      <c r="A62" s="37" t="s">
        <v>77</v>
      </c>
    </row>
    <row r="63" spans="1:1" x14ac:dyDescent="0.25">
      <c r="A63" s="37" t="s">
        <v>78</v>
      </c>
    </row>
    <row r="64" spans="1:1" x14ac:dyDescent="0.25">
      <c r="A64" s="37" t="s">
        <v>79</v>
      </c>
    </row>
    <row r="65" spans="1:2" x14ac:dyDescent="0.25">
      <c r="A65" s="37" t="s">
        <v>80</v>
      </c>
    </row>
    <row r="66" spans="1:2" x14ac:dyDescent="0.25">
      <c r="A66" s="37" t="s">
        <v>81</v>
      </c>
    </row>
    <row r="67" spans="1:2" x14ac:dyDescent="0.25">
      <c r="A67" s="37" t="s">
        <v>82</v>
      </c>
    </row>
    <row r="68" spans="1:2" x14ac:dyDescent="0.25">
      <c r="A68" s="37" t="s">
        <v>83</v>
      </c>
    </row>
    <row r="69" spans="1:2" x14ac:dyDescent="0.25">
      <c r="A69" s="37"/>
    </row>
    <row r="70" spans="1:2" x14ac:dyDescent="0.25">
      <c r="A70" s="36" t="s">
        <v>84</v>
      </c>
    </row>
    <row r="71" spans="1:2" x14ac:dyDescent="0.25">
      <c r="A71" s="37" t="s">
        <v>77</v>
      </c>
      <c r="B71" s="37" t="s">
        <v>100</v>
      </c>
    </row>
    <row r="72" spans="1:2" x14ac:dyDescent="0.25">
      <c r="A72" s="37" t="s">
        <v>85</v>
      </c>
      <c r="B72" s="37" t="s">
        <v>83</v>
      </c>
    </row>
    <row r="73" spans="1:2" x14ac:dyDescent="0.25">
      <c r="A73" s="37" t="s">
        <v>86</v>
      </c>
      <c r="B73" s="37" t="s">
        <v>83</v>
      </c>
    </row>
    <row r="74" spans="1:2" x14ac:dyDescent="0.25">
      <c r="A74" s="37" t="s">
        <v>275</v>
      </c>
      <c r="B74" s="37" t="s">
        <v>101</v>
      </c>
    </row>
    <row r="75" spans="1:2" x14ac:dyDescent="0.25">
      <c r="A75" s="37" t="s">
        <v>88</v>
      </c>
      <c r="B75" s="37" t="s">
        <v>81</v>
      </c>
    </row>
    <row r="76" spans="1:2" x14ac:dyDescent="0.25">
      <c r="A76" s="37" t="s">
        <v>89</v>
      </c>
      <c r="B76" s="37" t="s">
        <v>81</v>
      </c>
    </row>
    <row r="77" spans="1:2" x14ac:dyDescent="0.25">
      <c r="A77" s="37" t="s">
        <v>90</v>
      </c>
      <c r="B77" s="37" t="s">
        <v>101</v>
      </c>
    </row>
    <row r="78" spans="1:2" x14ac:dyDescent="0.25">
      <c r="A78" s="37" t="s">
        <v>91</v>
      </c>
      <c r="B78" s="37" t="s">
        <v>80</v>
      </c>
    </row>
    <row r="79" spans="1:2" x14ac:dyDescent="0.25">
      <c r="A79" s="37" t="s">
        <v>92</v>
      </c>
      <c r="B79" s="37" t="s">
        <v>80</v>
      </c>
    </row>
    <row r="80" spans="1:2" x14ac:dyDescent="0.25">
      <c r="A80" s="37" t="s">
        <v>93</v>
      </c>
      <c r="B80" s="37" t="s">
        <v>80</v>
      </c>
    </row>
    <row r="81" spans="1:6" x14ac:dyDescent="0.25">
      <c r="A81" s="37" t="s">
        <v>94</v>
      </c>
      <c r="B81" s="37" t="s">
        <v>80</v>
      </c>
    </row>
    <row r="82" spans="1:6" x14ac:dyDescent="0.25">
      <c r="A82" s="37" t="s">
        <v>95</v>
      </c>
      <c r="B82" s="37" t="s">
        <v>80</v>
      </c>
    </row>
    <row r="83" spans="1:6" x14ac:dyDescent="0.25">
      <c r="A83" s="37" t="s">
        <v>96</v>
      </c>
      <c r="B83" s="37" t="s">
        <v>80</v>
      </c>
    </row>
    <row r="84" spans="1:6" x14ac:dyDescent="0.25">
      <c r="A84" s="37" t="s">
        <v>97</v>
      </c>
      <c r="B84" s="37" t="s">
        <v>80</v>
      </c>
    </row>
    <row r="85" spans="1:6" x14ac:dyDescent="0.25">
      <c r="A85" s="37" t="s">
        <v>98</v>
      </c>
      <c r="B85" s="37" t="s">
        <v>101</v>
      </c>
    </row>
    <row r="87" spans="1:6" x14ac:dyDescent="0.25">
      <c r="B87" s="107" t="s">
        <v>84</v>
      </c>
      <c r="C87" s="108"/>
      <c r="D87" s="107" t="s">
        <v>103</v>
      </c>
      <c r="E87" s="107" t="s">
        <v>112</v>
      </c>
      <c r="F87" s="107" t="s">
        <v>102</v>
      </c>
    </row>
    <row r="88" spans="1:6" x14ac:dyDescent="0.25">
      <c r="B88" s="37" t="s">
        <v>85</v>
      </c>
      <c r="D88" s="109">
        <f>COUNTIFS('Matríz de Cumplimiento Ley 1712'!$F$11:$F$127,$B88)</f>
        <v>10</v>
      </c>
      <c r="E88" s="110">
        <f>+D88/$D$102</f>
        <v>0.19607843137254902</v>
      </c>
      <c r="F88" s="110">
        <f>IF(D88=0,"",(SUMIF('Matríz de Cumplimiento Ley 1712'!$F$11:$F$127,$B88,'Matríz de Cumplimiento Ley 1712'!$N$11:$N$127)/D88))</f>
        <v>0.7</v>
      </c>
    </row>
    <row r="89" spans="1:6" x14ac:dyDescent="0.25">
      <c r="B89" s="37" t="s">
        <v>86</v>
      </c>
      <c r="D89" s="109">
        <f>COUNTIFS('Matríz de Cumplimiento Ley 1712'!$F$11:$F$127,$B89)</f>
        <v>3</v>
      </c>
      <c r="E89" s="110">
        <f t="shared" ref="E89:E102" si="0">+D89/$D$102</f>
        <v>5.8823529411764705E-2</v>
      </c>
      <c r="F89" s="110">
        <f>IF(D89=0,"",(SUMIF('Matríz de Cumplimiento Ley 1712'!$F$11:$F$127,$B89,'Matríz de Cumplimiento Ley 1712'!$N$11:$N$127)/D89))</f>
        <v>0.75</v>
      </c>
    </row>
    <row r="90" spans="1:6" x14ac:dyDescent="0.25">
      <c r="B90" s="37" t="s">
        <v>275</v>
      </c>
      <c r="D90" s="109">
        <f>COUNTIFS('Matríz de Cumplimiento Ley 1712'!$F$11:$F$127,$B90)</f>
        <v>4</v>
      </c>
      <c r="E90" s="110">
        <f t="shared" si="0"/>
        <v>7.8431372549019607E-2</v>
      </c>
      <c r="F90" s="110">
        <f>IF(D90=0,"",(SUMIF('Matríz de Cumplimiento Ley 1712'!$F$11:$F$127,$B90,'Matríz de Cumplimiento Ley 1712'!$N$11:$N$127)/D90))</f>
        <v>0.625</v>
      </c>
    </row>
    <row r="91" spans="1:6" x14ac:dyDescent="0.25">
      <c r="B91" s="37" t="s">
        <v>88</v>
      </c>
      <c r="D91" s="109">
        <f>COUNTIFS('Matríz de Cumplimiento Ley 1712'!$F$11:$F$127,$B91)</f>
        <v>0</v>
      </c>
      <c r="E91" s="110">
        <f t="shared" si="0"/>
        <v>0</v>
      </c>
      <c r="F91" s="110" t="str">
        <f>IF(D91=0,"",(SUMIF('Matríz de Cumplimiento Ley 1712'!$F$11:$F$127,$B91,'Matríz de Cumplimiento Ley 1712'!$N$11:$N$127)/D91))</f>
        <v/>
      </c>
    </row>
    <row r="92" spans="1:6" x14ac:dyDescent="0.25">
      <c r="B92" s="37" t="s">
        <v>89</v>
      </c>
      <c r="D92" s="109">
        <f>COUNTIFS('Matríz de Cumplimiento Ley 1712'!$F$11:$F$127,$B92)</f>
        <v>0</v>
      </c>
      <c r="E92" s="110">
        <f t="shared" si="0"/>
        <v>0</v>
      </c>
      <c r="F92" s="110" t="str">
        <f>IF(D92=0,"",(SUMIF('Matríz de Cumplimiento Ley 1712'!$F$11:$F$127,$B92,'Matríz de Cumplimiento Ley 1712'!$N$11:$N$127)/D92))</f>
        <v/>
      </c>
    </row>
    <row r="93" spans="1:6" x14ac:dyDescent="0.25">
      <c r="B93" s="37" t="s">
        <v>90</v>
      </c>
      <c r="D93" s="109">
        <f>COUNTIFS('Matríz de Cumplimiento Ley 1712'!$F$11:$F$127,$B93)</f>
        <v>2</v>
      </c>
      <c r="E93" s="110">
        <f t="shared" si="0"/>
        <v>3.9215686274509803E-2</v>
      </c>
      <c r="F93" s="110">
        <f>IF(D93=0,"",(SUMIF('Matríz de Cumplimiento Ley 1712'!$F$11:$F$127,$B93,'Matríz de Cumplimiento Ley 1712'!$N$11:$N$127)/D93))</f>
        <v>1</v>
      </c>
    </row>
    <row r="94" spans="1:6" x14ac:dyDescent="0.25">
      <c r="B94" s="37" t="s">
        <v>91</v>
      </c>
      <c r="D94" s="109">
        <f>COUNTIFS('Matríz de Cumplimiento Ley 1712'!$F$11:$F$127,$B94)</f>
        <v>0</v>
      </c>
      <c r="E94" s="110">
        <f t="shared" si="0"/>
        <v>0</v>
      </c>
      <c r="F94" s="110" t="str">
        <f>IF(D94=0,"",(SUMIF('Matríz de Cumplimiento Ley 1712'!$F$11:$F$127,$B94,'Matríz de Cumplimiento Ley 1712'!$N$11:$N$127)/D94))</f>
        <v/>
      </c>
    </row>
    <row r="95" spans="1:6" x14ac:dyDescent="0.25">
      <c r="B95" s="37" t="s">
        <v>92</v>
      </c>
      <c r="D95" s="109">
        <f>COUNTIFS('Matríz de Cumplimiento Ley 1712'!$F$11:$F$127,$B95)</f>
        <v>6</v>
      </c>
      <c r="E95" s="110">
        <f t="shared" si="0"/>
        <v>0.11764705882352941</v>
      </c>
      <c r="F95" s="110">
        <f>IF(D95=0,"",(SUMIF('Matríz de Cumplimiento Ley 1712'!$F$11:$F$127,$B95,'Matríz de Cumplimiento Ley 1712'!$N$11:$N$127)/D95))</f>
        <v>0.66666666666666663</v>
      </c>
    </row>
    <row r="96" spans="1:6" x14ac:dyDescent="0.25">
      <c r="B96" s="37" t="s">
        <v>93</v>
      </c>
      <c r="D96" s="109">
        <f>COUNTIFS('Matríz de Cumplimiento Ley 1712'!$F$11:$F$127,$B96)</f>
        <v>3</v>
      </c>
      <c r="E96" s="110">
        <f t="shared" si="0"/>
        <v>5.8823529411764705E-2</v>
      </c>
      <c r="F96" s="110">
        <f>IF(D96=0,"",(SUMIF('Matríz de Cumplimiento Ley 1712'!$F$11:$F$127,$B96,'Matríz de Cumplimiento Ley 1712'!$N$11:$N$127)/D96))</f>
        <v>1</v>
      </c>
    </row>
    <row r="97" spans="2:6" x14ac:dyDescent="0.25">
      <c r="B97" s="37" t="s">
        <v>94</v>
      </c>
      <c r="D97" s="109">
        <f>COUNTIFS('Matríz de Cumplimiento Ley 1712'!$F$11:$F$127,$B97)</f>
        <v>6</v>
      </c>
      <c r="E97" s="110">
        <f t="shared" si="0"/>
        <v>0.11764705882352941</v>
      </c>
      <c r="F97" s="110">
        <f>IF(D97=0,"",(SUMIF('Matríz de Cumplimiento Ley 1712'!$F$11:$F$127,$B97,'Matríz de Cumplimiento Ley 1712'!$N$11:$N$127)/D97))</f>
        <v>0.98333333333333339</v>
      </c>
    </row>
    <row r="98" spans="2:6" x14ac:dyDescent="0.25">
      <c r="B98" s="37" t="s">
        <v>95</v>
      </c>
      <c r="D98" s="109">
        <f>COUNTIFS('Matríz de Cumplimiento Ley 1712'!$F$11:$F$127,$B98)</f>
        <v>4</v>
      </c>
      <c r="E98" s="110">
        <f t="shared" si="0"/>
        <v>7.8431372549019607E-2</v>
      </c>
      <c r="F98" s="110">
        <f>IF(D98=0,"",(SUMIF('Matríz de Cumplimiento Ley 1712'!$F$11:$F$127,$B98,'Matríz de Cumplimiento Ley 1712'!$N$11:$N$127)/D98))</f>
        <v>1</v>
      </c>
    </row>
    <row r="99" spans="2:6" x14ac:dyDescent="0.25">
      <c r="B99" s="37" t="s">
        <v>96</v>
      </c>
      <c r="D99" s="109">
        <f>COUNTIFS('Matríz de Cumplimiento Ley 1712'!$F$11:$F$127,$B99)</f>
        <v>5</v>
      </c>
      <c r="E99" s="110">
        <f t="shared" si="0"/>
        <v>9.8039215686274508E-2</v>
      </c>
      <c r="F99" s="110">
        <f>IF(D99=0,"",(SUMIF('Matríz de Cumplimiento Ley 1712'!$F$11:$F$127,$B99,'Matríz de Cumplimiento Ley 1712'!$N$11:$N$127)/D99))</f>
        <v>0.1</v>
      </c>
    </row>
    <row r="100" spans="2:6" x14ac:dyDescent="0.25">
      <c r="B100" s="37" t="s">
        <v>97</v>
      </c>
      <c r="D100" s="109">
        <f>COUNTIFS('Matríz de Cumplimiento Ley 1712'!$F$11:$F$127,$B100)</f>
        <v>4</v>
      </c>
      <c r="E100" s="110">
        <f t="shared" si="0"/>
        <v>7.8431372549019607E-2</v>
      </c>
      <c r="F100" s="110">
        <f>IF(D100=0,"",(SUMIF('Matríz de Cumplimiento Ley 1712'!$F$11:$F$127,$B100,'Matríz de Cumplimiento Ley 1712'!$N$11:$N$127)/D100))</f>
        <v>0.75</v>
      </c>
    </row>
    <row r="101" spans="2:6" x14ac:dyDescent="0.25">
      <c r="B101" s="37" t="s">
        <v>98</v>
      </c>
      <c r="D101" s="109">
        <f>COUNTIFS('Matríz de Cumplimiento Ley 1712'!$F$11:$F$127,$B101)</f>
        <v>4</v>
      </c>
      <c r="E101" s="110">
        <f t="shared" si="0"/>
        <v>7.8431372549019607E-2</v>
      </c>
      <c r="F101" s="110">
        <f>IF(D101=0,"",(SUMIF('Matríz de Cumplimiento Ley 1712'!$F$11:$F$127,$B101,'Matríz de Cumplimiento Ley 1712'!$N$11:$N$127)/D101))</f>
        <v>1</v>
      </c>
    </row>
    <row r="102" spans="2:6" x14ac:dyDescent="0.25">
      <c r="B102" s="107" t="s">
        <v>104</v>
      </c>
      <c r="D102" s="109">
        <f>SUM(D88:D101)</f>
        <v>51</v>
      </c>
      <c r="E102" s="110">
        <f t="shared" si="0"/>
        <v>1</v>
      </c>
      <c r="F102" s="110">
        <f>+'Matríz de Cumplimiento Ley 1712'!Q81</f>
        <v>0.76833333333333331</v>
      </c>
    </row>
    <row r="105" spans="2:6" x14ac:dyDescent="0.25">
      <c r="B105" s="107" t="s">
        <v>84</v>
      </c>
      <c r="C105" s="108"/>
      <c r="D105" s="107" t="s">
        <v>103</v>
      </c>
      <c r="E105" s="107" t="s">
        <v>112</v>
      </c>
      <c r="F105" s="107" t="s">
        <v>102</v>
      </c>
    </row>
    <row r="106" spans="2:6" x14ac:dyDescent="0.25">
      <c r="B106" s="37" t="s">
        <v>101</v>
      </c>
      <c r="D106" s="109">
        <f>COUNTIFS('Matríz de Cumplimiento Ley 1712'!$E$11:$E$127,$B106)</f>
        <v>10</v>
      </c>
      <c r="E106" s="110">
        <f>+D106/$D$102</f>
        <v>0.19607843137254902</v>
      </c>
      <c r="F106" s="110">
        <f>IF(D106=0,"",(SUMIF('Matríz de Cumplimiento Ley 1712'!$E$11:$E$127,$B106,'Matríz de Cumplimiento Ley 1712'!$N$11:$N$127)/D106))</f>
        <v>0.85</v>
      </c>
    </row>
    <row r="107" spans="2:6" x14ac:dyDescent="0.25">
      <c r="B107" s="37" t="s">
        <v>80</v>
      </c>
      <c r="D107" s="109">
        <f>COUNTIFS('Matríz de Cumplimiento Ley 1712'!$E$11:$E$127,$B107)</f>
        <v>28</v>
      </c>
      <c r="E107" s="110">
        <f>+D107/$D$102</f>
        <v>0.5490196078431373</v>
      </c>
      <c r="F107" s="110">
        <f>IF(D107=0,"",(SUMIF('Matríz de Cumplimiento Ley 1712'!$E$11:$E$127,$B107,'Matríz de Cumplimiento Ley 1712'!$N$11:$N$127)/D107))</f>
        <v>0.72857142857142854</v>
      </c>
    </row>
    <row r="108" spans="2:6" x14ac:dyDescent="0.25">
      <c r="B108" s="37" t="s">
        <v>81</v>
      </c>
      <c r="D108" s="109">
        <f>COUNTIFS('Matríz de Cumplimiento Ley 1712'!$E$11:$E$127,$B108)</f>
        <v>0</v>
      </c>
      <c r="E108" s="110">
        <f>+D108/$D$102</f>
        <v>0</v>
      </c>
      <c r="F108" s="110" t="str">
        <f>IF(D108=0,"",(SUMIF('Matríz de Cumplimiento Ley 1712'!$E$11:$E$127,$B108,'Matríz de Cumplimiento Ley 1712'!$N$11:$N$127)/D108))</f>
        <v/>
      </c>
    </row>
    <row r="109" spans="2:6" x14ac:dyDescent="0.25">
      <c r="B109" s="37" t="s">
        <v>83</v>
      </c>
      <c r="D109" s="109">
        <f>COUNTIFS('Matríz de Cumplimiento Ley 1712'!$E$11:$E$127,$B109)</f>
        <v>13</v>
      </c>
      <c r="E109" s="110">
        <f>+D109/$D$102</f>
        <v>0.25490196078431371</v>
      </c>
      <c r="F109" s="110">
        <f>IF(D109=0,"",(SUMIF('Matríz de Cumplimiento Ley 1712'!$E$11:$E$127,$B109,'Matríz de Cumplimiento Ley 1712'!$N$11:$N$127)/D109))</f>
        <v>0.71153846153846156</v>
      </c>
    </row>
    <row r="110" spans="2:6" x14ac:dyDescent="0.25">
      <c r="B110" s="107" t="s">
        <v>104</v>
      </c>
      <c r="D110" s="109">
        <f>SUM(D106:D109)</f>
        <v>51</v>
      </c>
      <c r="E110" s="110">
        <f>+D110/$D$102</f>
        <v>1</v>
      </c>
      <c r="F110" s="110">
        <f>+F102</f>
        <v>0.76833333333333331</v>
      </c>
    </row>
    <row r="114" spans="2:8" x14ac:dyDescent="0.25">
      <c r="E114" s="107"/>
    </row>
    <row r="115" spans="2:8" x14ac:dyDescent="0.25">
      <c r="B115" s="37" t="s">
        <v>88</v>
      </c>
      <c r="D115" s="109">
        <f>COUNTIFS('Matríz de Cumplimiento Ley 1712'!$F$11:$F$127,$B115)</f>
        <v>0</v>
      </c>
      <c r="E115" s="110">
        <f t="shared" ref="E115:E128" si="1">+D115/$D$102</f>
        <v>0</v>
      </c>
      <c r="F115" s="37" t="s">
        <v>80</v>
      </c>
      <c r="G115" s="109">
        <f>COUNTIFS('Matríz de Cumplimiento Ley 1712'!$E$11:$E$127,F115)</f>
        <v>28</v>
      </c>
      <c r="H115" s="110">
        <f>+G115/$D$102</f>
        <v>0.5490196078431373</v>
      </c>
    </row>
    <row r="116" spans="2:8" x14ac:dyDescent="0.25">
      <c r="B116" s="37" t="s">
        <v>89</v>
      </c>
      <c r="D116" s="109">
        <f>COUNTIFS('Matríz de Cumplimiento Ley 1712'!$F$11:$F$127,$B116)</f>
        <v>0</v>
      </c>
      <c r="E116" s="110">
        <f t="shared" si="1"/>
        <v>0</v>
      </c>
      <c r="F116" s="37" t="s">
        <v>83</v>
      </c>
      <c r="G116" s="109">
        <f>COUNTIFS('Matríz de Cumplimiento Ley 1712'!$E$11:$E$127,F116)</f>
        <v>13</v>
      </c>
      <c r="H116" s="110">
        <f>+G116/$D$102</f>
        <v>0.25490196078431371</v>
      </c>
    </row>
    <row r="117" spans="2:8" x14ac:dyDescent="0.25">
      <c r="B117" s="37" t="s">
        <v>91</v>
      </c>
      <c r="D117" s="109">
        <f>COUNTIFS('Matríz de Cumplimiento Ley 1712'!$F$11:$F$127,$B117)</f>
        <v>0</v>
      </c>
      <c r="E117" s="110">
        <f t="shared" si="1"/>
        <v>0</v>
      </c>
      <c r="F117" s="37" t="s">
        <v>101</v>
      </c>
      <c r="G117" s="109">
        <f>COUNTIFS('Matríz de Cumplimiento Ley 1712'!$E$11:$E$127,F117)</f>
        <v>10</v>
      </c>
      <c r="H117" s="110">
        <f>+G117/$D$102</f>
        <v>0.19607843137254902</v>
      </c>
    </row>
    <row r="118" spans="2:8" x14ac:dyDescent="0.25">
      <c r="B118" s="37" t="s">
        <v>90</v>
      </c>
      <c r="D118" s="109">
        <f>COUNTIFS('Matríz de Cumplimiento Ley 1712'!$F$11:$F$127,$B118)</f>
        <v>2</v>
      </c>
      <c r="E118" s="110">
        <f t="shared" si="1"/>
        <v>3.9215686274509803E-2</v>
      </c>
      <c r="F118" s="37" t="s">
        <v>81</v>
      </c>
      <c r="G118" s="109">
        <f>COUNTIFS('Matríz de Cumplimiento Ley 1712'!$E$11:$E$127,F118)</f>
        <v>0</v>
      </c>
      <c r="H118" s="110">
        <f>+G118/$D$102</f>
        <v>0</v>
      </c>
    </row>
    <row r="119" spans="2:8" x14ac:dyDescent="0.25">
      <c r="B119" s="37" t="s">
        <v>86</v>
      </c>
      <c r="D119" s="109">
        <f>COUNTIFS('Matríz de Cumplimiento Ley 1712'!$F$11:$F$127,$B119)</f>
        <v>3</v>
      </c>
      <c r="E119" s="110">
        <f t="shared" si="1"/>
        <v>5.8823529411764705E-2</v>
      </c>
    </row>
    <row r="120" spans="2:8" x14ac:dyDescent="0.25">
      <c r="B120" s="37" t="s">
        <v>93</v>
      </c>
      <c r="D120" s="109">
        <f>COUNTIFS('Matríz de Cumplimiento Ley 1712'!$F$11:$F$127,$B120)</f>
        <v>3</v>
      </c>
      <c r="E120" s="110">
        <f t="shared" si="1"/>
        <v>5.8823529411764705E-2</v>
      </c>
    </row>
    <row r="121" spans="2:8" x14ac:dyDescent="0.25">
      <c r="B121" s="37" t="s">
        <v>98</v>
      </c>
      <c r="D121" s="109">
        <f>COUNTIFS('Matríz de Cumplimiento Ley 1712'!$F$11:$F$127,$B121)</f>
        <v>4</v>
      </c>
      <c r="E121" s="110">
        <f t="shared" si="1"/>
        <v>7.8431372549019607E-2</v>
      </c>
    </row>
    <row r="122" spans="2:8" x14ac:dyDescent="0.25">
      <c r="B122" s="37" t="s">
        <v>87</v>
      </c>
      <c r="D122" s="109">
        <f>COUNTIFS('Matríz de Cumplimiento Ley 1712'!$F$11:$F$127,$B122)</f>
        <v>0</v>
      </c>
      <c r="E122" s="110">
        <f t="shared" si="1"/>
        <v>0</v>
      </c>
    </row>
    <row r="123" spans="2:8" x14ac:dyDescent="0.25">
      <c r="B123" s="37" t="s">
        <v>95</v>
      </c>
      <c r="D123" s="109">
        <f>COUNTIFS('Matríz de Cumplimiento Ley 1712'!$F$11:$F$127,$B123)</f>
        <v>4</v>
      </c>
      <c r="E123" s="110">
        <f t="shared" si="1"/>
        <v>7.8431372549019607E-2</v>
      </c>
    </row>
    <row r="124" spans="2:8" x14ac:dyDescent="0.25">
      <c r="B124" s="37" t="s">
        <v>97</v>
      </c>
      <c r="D124" s="109">
        <f>COUNTIFS('Matríz de Cumplimiento Ley 1712'!$F$11:$F$127,$B124)</f>
        <v>4</v>
      </c>
      <c r="E124" s="110">
        <f t="shared" si="1"/>
        <v>7.8431372549019607E-2</v>
      </c>
    </row>
    <row r="125" spans="2:8" x14ac:dyDescent="0.25">
      <c r="B125" s="37" t="s">
        <v>96</v>
      </c>
      <c r="D125" s="109">
        <f>COUNTIFS('Matríz de Cumplimiento Ley 1712'!$F$11:$F$127,$B125)</f>
        <v>5</v>
      </c>
      <c r="E125" s="110">
        <f t="shared" si="1"/>
        <v>9.8039215686274508E-2</v>
      </c>
    </row>
    <row r="126" spans="2:8" x14ac:dyDescent="0.25">
      <c r="B126" s="37" t="s">
        <v>92</v>
      </c>
      <c r="D126" s="109">
        <f>COUNTIFS('Matríz de Cumplimiento Ley 1712'!$F$11:$F$127,$B126)</f>
        <v>6</v>
      </c>
      <c r="E126" s="110">
        <f t="shared" si="1"/>
        <v>0.11764705882352941</v>
      </c>
    </row>
    <row r="127" spans="2:8" x14ac:dyDescent="0.25">
      <c r="B127" s="37" t="s">
        <v>94</v>
      </c>
      <c r="D127" s="109">
        <f>COUNTIFS('Matríz de Cumplimiento Ley 1712'!$F$11:$F$127,$B127)</f>
        <v>6</v>
      </c>
      <c r="E127" s="110">
        <f t="shared" si="1"/>
        <v>0.11764705882352941</v>
      </c>
    </row>
    <row r="128" spans="2:8" x14ac:dyDescent="0.25">
      <c r="B128" s="37" t="s">
        <v>85</v>
      </c>
      <c r="D128" s="109">
        <f>COUNTIFS('Matríz de Cumplimiento Ley 1712'!$F$11:$F$127,$B128)</f>
        <v>10</v>
      </c>
      <c r="E128" s="110">
        <f t="shared" si="1"/>
        <v>0.19607843137254902</v>
      </c>
    </row>
    <row r="170" spans="1:6" x14ac:dyDescent="0.25">
      <c r="D170" s="107" t="s">
        <v>133</v>
      </c>
      <c r="E170" s="107" t="s">
        <v>112</v>
      </c>
      <c r="F170" s="107" t="s">
        <v>102</v>
      </c>
    </row>
    <row r="171" spans="1:6" x14ac:dyDescent="0.25">
      <c r="A171" s="221">
        <v>8</v>
      </c>
      <c r="B171" s="37" t="s">
        <v>60</v>
      </c>
      <c r="D171" s="109">
        <f>COUNTIFS('Matríz de Cumplimiento Ley 1712'!$C$11:$C$127,A171)</f>
        <v>1</v>
      </c>
      <c r="E171" s="110">
        <f t="shared" ref="E171:E180" si="2">+D171/$D$182</f>
        <v>3.8461538461538464E-2</v>
      </c>
      <c r="F171" s="110">
        <f>IF(D171=0,"",(SUMIF('Matríz de Cumplimiento Ley 1712'!$C$11:$C$127,A171,'Matríz de Cumplimiento Ley 1712'!$P$11:$P$127)/D171))</f>
        <v>0.5</v>
      </c>
    </row>
    <row r="172" spans="1:6" x14ac:dyDescent="0.25">
      <c r="A172" s="221">
        <v>9</v>
      </c>
      <c r="B172" s="37" t="s">
        <v>110</v>
      </c>
      <c r="D172" s="109">
        <f>COUNTIFS('Matríz de Cumplimiento Ley 1712'!$C$11:$C$127,A172)</f>
        <v>7</v>
      </c>
      <c r="E172" s="110">
        <f t="shared" si="2"/>
        <v>0.26923076923076922</v>
      </c>
      <c r="F172" s="110">
        <f>IF(D172=0,"",(SUMIF('Matríz de Cumplimiento Ley 1712'!$C$11:$C$127,A172,'Matríz de Cumplimiento Ley 1712'!$P$11:$P$127)/D172))</f>
        <v>0.93333333333333335</v>
      </c>
    </row>
    <row r="173" spans="1:6" x14ac:dyDescent="0.25">
      <c r="A173" s="221">
        <v>10</v>
      </c>
      <c r="B173" s="37" t="s">
        <v>18</v>
      </c>
      <c r="D173" s="109">
        <f>COUNTIFS('Matríz de Cumplimiento Ley 1712'!$C$11:$C$127,A173)</f>
        <v>1</v>
      </c>
      <c r="E173" s="110">
        <f t="shared" si="2"/>
        <v>3.8461538461538464E-2</v>
      </c>
      <c r="F173" s="110">
        <f>IF(D173=0,"",(SUMIF('Matríz de Cumplimiento Ley 1712'!$C$11:$C$127,A173,'Matríz de Cumplimiento Ley 1712'!$P$11:$P$127)/D173))</f>
        <v>1</v>
      </c>
    </row>
    <row r="174" spans="1:6" x14ac:dyDescent="0.25">
      <c r="A174" s="221">
        <v>11</v>
      </c>
      <c r="B174" s="37" t="s">
        <v>106</v>
      </c>
      <c r="D174" s="109">
        <f>COUNTIFS('Matríz de Cumplimiento Ley 1712'!$C$11:$C$127,A174)</f>
        <v>11</v>
      </c>
      <c r="E174" s="110">
        <f t="shared" si="2"/>
        <v>0.42307692307692307</v>
      </c>
      <c r="F174" s="110">
        <f>IF(D174=0,"",(SUMIF('Matríz de Cumplimiento Ley 1712'!$C$11:$C$127,A174,'Matríz de Cumplimiento Ley 1712'!$P$11:$P$127)/D174))</f>
        <v>0.75</v>
      </c>
    </row>
    <row r="175" spans="1:6" x14ac:dyDescent="0.25">
      <c r="A175" s="221">
        <v>12</v>
      </c>
      <c r="B175" s="37" t="s">
        <v>19</v>
      </c>
      <c r="D175" s="109">
        <f>COUNTIFS('Matríz de Cumplimiento Ley 1712'!$C$11:$C$127,A175)</f>
        <v>1</v>
      </c>
      <c r="E175" s="110">
        <f t="shared" si="2"/>
        <v>3.8461538461538464E-2</v>
      </c>
      <c r="F175" s="110">
        <f>IF(D175=0,"",(SUMIF('Matríz de Cumplimiento Ley 1712'!$C$11:$C$127,A175,'Matríz de Cumplimiento Ley 1712'!$P$11:$P$127)/D175))</f>
        <v>0.5</v>
      </c>
    </row>
    <row r="176" spans="1:6" x14ac:dyDescent="0.25">
      <c r="A176" s="221">
        <v>13</v>
      </c>
      <c r="B176" s="37" t="s">
        <v>20</v>
      </c>
      <c r="D176" s="109">
        <f>COUNTIFS('Matríz de Cumplimiento Ley 1712'!$C$11:$C$127,A176)</f>
        <v>1</v>
      </c>
      <c r="E176" s="110">
        <f t="shared" si="2"/>
        <v>3.8461538461538464E-2</v>
      </c>
      <c r="F176" s="110">
        <f>IF(D176=0,"",(SUMIF('Matríz de Cumplimiento Ley 1712'!$C$11:$C$127,A176,'Matríz de Cumplimiento Ley 1712'!$P$11:$P$127)/D176))</f>
        <v>0.5</v>
      </c>
    </row>
    <row r="177" spans="1:6" x14ac:dyDescent="0.25">
      <c r="A177" s="221">
        <v>14</v>
      </c>
      <c r="B177" s="37" t="s">
        <v>21</v>
      </c>
      <c r="D177" s="109">
        <f>COUNTIFS('Matríz de Cumplimiento Ley 1712'!$C$11:$C$127,A177)</f>
        <v>1</v>
      </c>
      <c r="E177" s="110">
        <f t="shared" si="2"/>
        <v>3.8461538461538464E-2</v>
      </c>
      <c r="F177" s="110">
        <f>IF(D177=0,"",(SUMIF('Matríz de Cumplimiento Ley 1712'!$C$11:$C$127,A177,'Matríz de Cumplimiento Ley 1712'!$P$11:$P$127)/D177))</f>
        <v>1</v>
      </c>
    </row>
    <row r="178" spans="1:6" x14ac:dyDescent="0.25">
      <c r="A178" s="221">
        <v>15</v>
      </c>
      <c r="B178" s="37" t="s">
        <v>22</v>
      </c>
      <c r="D178" s="109">
        <f>COUNTIFS('Matríz de Cumplimiento Ley 1712'!$C$11:$C$127,A178)</f>
        <v>1</v>
      </c>
      <c r="E178" s="110">
        <f t="shared" si="2"/>
        <v>3.8461538461538464E-2</v>
      </c>
      <c r="F178" s="110">
        <f>IF(D178=0,"",(SUMIF('Matríz de Cumplimiento Ley 1712'!$C$11:$C$127,A178,'Matríz de Cumplimiento Ley 1712'!$P$11:$P$127)/D178))</f>
        <v>1</v>
      </c>
    </row>
    <row r="179" spans="1:6" x14ac:dyDescent="0.25">
      <c r="A179" s="221">
        <v>16</v>
      </c>
      <c r="B179" s="37" t="s">
        <v>23</v>
      </c>
      <c r="D179" s="109">
        <f>COUNTIFS('Matríz de Cumplimiento Ley 1712'!$C$11:$C$127,A179)</f>
        <v>1</v>
      </c>
      <c r="E179" s="110">
        <f t="shared" si="2"/>
        <v>3.8461538461538464E-2</v>
      </c>
      <c r="F179" s="110">
        <f>IF(D179=0,"",(SUMIF('Matríz de Cumplimiento Ley 1712'!$C$11:$C$127,A179,'Matríz de Cumplimiento Ley 1712'!$P$11:$P$127)/D179))</f>
        <v>1</v>
      </c>
    </row>
    <row r="180" spans="1:6" x14ac:dyDescent="0.25">
      <c r="A180" s="221">
        <v>17</v>
      </c>
      <c r="B180" s="37" t="s">
        <v>24</v>
      </c>
      <c r="D180" s="109">
        <f>COUNTIFS('Matríz de Cumplimiento Ley 1712'!$C$11:$C$127,A180)</f>
        <v>1</v>
      </c>
      <c r="E180" s="110">
        <f t="shared" si="2"/>
        <v>3.8461538461538464E-2</v>
      </c>
      <c r="F180" s="110">
        <f>IF(D180=0,"",(SUMIF('Matríz de Cumplimiento Ley 1712'!$C$11:$C$127,A180,'Matríz de Cumplimiento Ley 1712'!$P$11:$P$127)/D180))</f>
        <v>0</v>
      </c>
    </row>
    <row r="181" spans="1:6" x14ac:dyDescent="0.25">
      <c r="A181" s="221">
        <v>20</v>
      </c>
      <c r="B181" s="37" t="s">
        <v>25</v>
      </c>
      <c r="D181" s="109" t="s">
        <v>234</v>
      </c>
      <c r="E181" s="110" t="s">
        <v>234</v>
      </c>
      <c r="F181" s="110" t="s">
        <v>234</v>
      </c>
    </row>
    <row r="182" spans="1:6" x14ac:dyDescent="0.25">
      <c r="D182" s="109">
        <f>SUM(D171:D181)</f>
        <v>26</v>
      </c>
      <c r="E182" s="110">
        <f>SUM(E171:E181)</f>
        <v>0.99999999999999978</v>
      </c>
      <c r="F182" s="110">
        <f>AVERAGE(F171:F181)</f>
        <v>0.71833333333333338</v>
      </c>
    </row>
    <row r="183" spans="1:6" x14ac:dyDescent="0.25">
      <c r="D183" s="109"/>
      <c r="E183" s="110"/>
      <c r="F183" s="110"/>
    </row>
    <row r="184" spans="1:6" x14ac:dyDescent="0.25">
      <c r="D184" s="109"/>
      <c r="E184" s="110"/>
      <c r="F184" s="110"/>
    </row>
  </sheetData>
  <sortState ref="B115:D128">
    <sortCondition ref="D115:D128"/>
  </sortState>
  <mergeCells count="1">
    <mergeCell ref="A8:H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pageSetUpPr fitToPage="1"/>
  </sheetPr>
  <dimension ref="A1:W81"/>
  <sheetViews>
    <sheetView showGridLines="0" tabSelected="1" topLeftCell="A9" zoomScaleNormal="100" zoomScalePageLayoutView="266" workbookViewId="0">
      <pane xSplit="4" ySplit="3" topLeftCell="H50" activePane="bottomRight" state="frozen"/>
      <selection activeCell="A9" sqref="A9"/>
      <selection pane="topRight" activeCell="D9" sqref="D9"/>
      <selection pane="bottomLeft" activeCell="A12" sqref="A12"/>
      <selection pane="bottomRight" activeCell="L86" sqref="L86"/>
    </sheetView>
  </sheetViews>
  <sheetFormatPr baseColWidth="10" defaultColWidth="10.85546875" defaultRowHeight="12.75" x14ac:dyDescent="0.25"/>
  <cols>
    <col min="1" max="1" width="17.140625" style="44" customWidth="1"/>
    <col min="2" max="2" width="6.140625" style="47" customWidth="1"/>
    <col min="3" max="3" width="10.5703125" style="188" customWidth="1"/>
    <col min="4" max="4" width="35.42578125" style="48" customWidth="1"/>
    <col min="5" max="5" width="16.5703125" style="55" customWidth="1"/>
    <col min="6" max="6" width="16" style="55" customWidth="1"/>
    <col min="7" max="7" width="24.140625" style="55" customWidth="1"/>
    <col min="8" max="9" width="6.28515625" style="44" customWidth="1"/>
    <col min="10" max="10" width="6.42578125" style="44" customWidth="1"/>
    <col min="11" max="11" width="7.5703125" style="44" customWidth="1"/>
    <col min="12" max="12" width="33.5703125" style="44" customWidth="1"/>
    <col min="13" max="13" width="35.5703125" style="86" customWidth="1"/>
    <col min="14" max="14" width="8.28515625" style="44" customWidth="1"/>
    <col min="15" max="15" width="8.42578125" style="44" customWidth="1"/>
    <col min="16" max="16" width="9.28515625" style="44" customWidth="1"/>
    <col min="17" max="17" width="10.5703125" style="44" customWidth="1"/>
    <col min="18" max="18" width="33.42578125" style="86" customWidth="1"/>
    <col min="19" max="19" width="10.85546875" style="44"/>
    <col min="20" max="20" width="16" style="44" customWidth="1"/>
    <col min="21" max="21" width="16.28515625" style="44" customWidth="1"/>
    <col min="22" max="22" width="16.7109375" style="44" customWidth="1"/>
    <col min="23" max="23" width="17.5703125" style="44" customWidth="1"/>
    <col min="24" max="16384" width="10.85546875" style="44"/>
  </cols>
  <sheetData>
    <row r="1" spans="1:18" ht="12.75" customHeight="1" x14ac:dyDescent="0.25">
      <c r="A1" s="316"/>
      <c r="B1" s="316"/>
      <c r="D1" s="321" t="s">
        <v>74</v>
      </c>
      <c r="E1" s="321"/>
      <c r="F1" s="321"/>
      <c r="G1" s="321"/>
      <c r="H1" s="321"/>
      <c r="I1" s="321"/>
      <c r="J1" s="321"/>
      <c r="K1" s="321"/>
      <c r="L1" s="321"/>
      <c r="M1" s="321"/>
      <c r="N1" s="321"/>
      <c r="O1" s="321"/>
      <c r="P1" s="321"/>
      <c r="Q1" s="321"/>
      <c r="R1" s="321"/>
    </row>
    <row r="2" spans="1:18" ht="12.75" customHeight="1" x14ac:dyDescent="0.25">
      <c r="A2" s="316"/>
      <c r="B2" s="316"/>
      <c r="D2" s="321"/>
      <c r="E2" s="321"/>
      <c r="F2" s="321"/>
      <c r="G2" s="321"/>
      <c r="H2" s="321"/>
      <c r="I2" s="321"/>
      <c r="J2" s="321"/>
      <c r="K2" s="321"/>
      <c r="L2" s="321"/>
      <c r="M2" s="321"/>
      <c r="N2" s="321"/>
      <c r="O2" s="321"/>
      <c r="P2" s="321"/>
      <c r="Q2" s="321"/>
      <c r="R2" s="321"/>
    </row>
    <row r="3" spans="1:18" ht="12.75" customHeight="1" x14ac:dyDescent="0.25">
      <c r="A3" s="316"/>
      <c r="B3" s="316"/>
      <c r="D3" s="321"/>
      <c r="E3" s="321"/>
      <c r="F3" s="321"/>
      <c r="G3" s="321"/>
      <c r="H3" s="321"/>
      <c r="I3" s="321"/>
      <c r="J3" s="321"/>
      <c r="K3" s="321"/>
      <c r="L3" s="321"/>
      <c r="M3" s="321"/>
      <c r="N3" s="321"/>
      <c r="O3" s="321"/>
      <c r="P3" s="321"/>
      <c r="Q3" s="321"/>
      <c r="R3" s="321"/>
    </row>
    <row r="4" spans="1:18" ht="12.75" customHeight="1" x14ac:dyDescent="0.25">
      <c r="A4" s="316"/>
      <c r="B4" s="316"/>
      <c r="D4" s="321"/>
      <c r="E4" s="321"/>
      <c r="F4" s="321"/>
      <c r="G4" s="321"/>
      <c r="H4" s="321"/>
      <c r="I4" s="321"/>
      <c r="J4" s="321"/>
      <c r="K4" s="321"/>
      <c r="L4" s="321"/>
      <c r="M4" s="321"/>
      <c r="N4" s="321"/>
      <c r="O4" s="321"/>
      <c r="P4" s="321"/>
      <c r="Q4" s="321"/>
      <c r="R4" s="321"/>
    </row>
    <row r="5" spans="1:18" ht="12.75" customHeight="1" x14ac:dyDescent="0.25">
      <c r="A5" s="316"/>
      <c r="B5" s="316"/>
      <c r="D5" s="321"/>
      <c r="E5" s="321"/>
      <c r="F5" s="321"/>
      <c r="G5" s="321"/>
      <c r="H5" s="321"/>
      <c r="I5" s="321"/>
      <c r="J5" s="321"/>
      <c r="K5" s="321"/>
      <c r="L5" s="321"/>
      <c r="M5" s="321"/>
      <c r="N5" s="321"/>
      <c r="O5" s="321"/>
      <c r="P5" s="321"/>
      <c r="Q5" s="321"/>
      <c r="R5" s="321"/>
    </row>
    <row r="6" spans="1:18" ht="12.75" customHeight="1" x14ac:dyDescent="0.25">
      <c r="A6" s="316"/>
      <c r="B6" s="316"/>
      <c r="D6" s="321"/>
      <c r="E6" s="321"/>
      <c r="F6" s="321"/>
      <c r="G6" s="321"/>
      <c r="H6" s="321"/>
      <c r="I6" s="321"/>
      <c r="J6" s="321"/>
      <c r="K6" s="321"/>
      <c r="L6" s="321"/>
      <c r="M6" s="321"/>
      <c r="N6" s="321"/>
      <c r="O6" s="321"/>
      <c r="P6" s="321"/>
      <c r="Q6" s="321"/>
      <c r="R6" s="321"/>
    </row>
    <row r="7" spans="1:18" ht="12.75" customHeight="1" x14ac:dyDescent="0.25">
      <c r="A7" s="316"/>
      <c r="B7" s="316"/>
      <c r="D7" s="321"/>
      <c r="E7" s="321"/>
      <c r="F7" s="321"/>
      <c r="G7" s="321"/>
      <c r="H7" s="321"/>
      <c r="I7" s="321"/>
      <c r="J7" s="321"/>
      <c r="K7" s="321"/>
      <c r="L7" s="321"/>
      <c r="M7" s="321"/>
      <c r="N7" s="321"/>
      <c r="O7" s="321"/>
      <c r="P7" s="321"/>
      <c r="Q7" s="321"/>
      <c r="R7" s="321"/>
    </row>
    <row r="8" spans="1:18" x14ac:dyDescent="0.25">
      <c r="A8" s="45"/>
      <c r="B8" s="45"/>
      <c r="C8" s="45"/>
      <c r="D8" s="321"/>
      <c r="E8" s="321"/>
      <c r="F8" s="321"/>
      <c r="G8" s="321"/>
      <c r="H8" s="321"/>
      <c r="I8" s="321"/>
      <c r="J8" s="321"/>
      <c r="K8" s="321"/>
      <c r="L8" s="321"/>
      <c r="M8" s="321"/>
      <c r="N8" s="321"/>
      <c r="O8" s="321"/>
      <c r="P8" s="321"/>
      <c r="Q8" s="321"/>
      <c r="R8" s="321"/>
    </row>
    <row r="9" spans="1:18" ht="13.5" thickBot="1" x14ac:dyDescent="0.3">
      <c r="A9" s="327"/>
      <c r="B9" s="327"/>
      <c r="C9" s="327"/>
      <c r="D9" s="327"/>
      <c r="E9" s="327"/>
      <c r="F9" s="327"/>
      <c r="G9" s="327"/>
      <c r="H9" s="327"/>
      <c r="I9" s="327"/>
      <c r="J9" s="327"/>
      <c r="K9" s="327"/>
      <c r="L9" s="327"/>
      <c r="M9" s="327"/>
      <c r="N9" s="327"/>
      <c r="O9" s="327"/>
      <c r="P9" s="327"/>
      <c r="Q9" s="327"/>
      <c r="R9" s="327"/>
    </row>
    <row r="10" spans="1:18" ht="27.75" customHeight="1" x14ac:dyDescent="0.25">
      <c r="A10" s="328" t="s">
        <v>0</v>
      </c>
      <c r="B10" s="330" t="s">
        <v>1</v>
      </c>
      <c r="C10" s="187"/>
      <c r="D10" s="319" t="s">
        <v>2</v>
      </c>
      <c r="E10" s="317" t="s">
        <v>99</v>
      </c>
      <c r="F10" s="318"/>
      <c r="G10" s="357" t="s">
        <v>209</v>
      </c>
      <c r="H10" s="328" t="s">
        <v>3</v>
      </c>
      <c r="I10" s="333"/>
      <c r="J10" s="333"/>
      <c r="K10" s="334"/>
      <c r="L10" s="319" t="s">
        <v>68</v>
      </c>
      <c r="M10" s="319" t="s">
        <v>105</v>
      </c>
      <c r="N10" s="324" t="s">
        <v>70</v>
      </c>
      <c r="O10" s="325"/>
      <c r="P10" s="325"/>
      <c r="Q10" s="325"/>
      <c r="R10" s="326"/>
    </row>
    <row r="11" spans="1:18" ht="24" customHeight="1" thickBot="1" x14ac:dyDescent="0.3">
      <c r="A11" s="329"/>
      <c r="B11" s="331"/>
      <c r="C11" s="209"/>
      <c r="D11" s="332"/>
      <c r="E11" s="268" t="s">
        <v>76</v>
      </c>
      <c r="F11" s="269" t="s">
        <v>84</v>
      </c>
      <c r="G11" s="358"/>
      <c r="H11" s="15" t="s">
        <v>4</v>
      </c>
      <c r="I11" s="16" t="s">
        <v>5</v>
      </c>
      <c r="J11" s="17" t="s">
        <v>6</v>
      </c>
      <c r="K11" s="18" t="s">
        <v>26</v>
      </c>
      <c r="L11" s="320"/>
      <c r="M11" s="320"/>
      <c r="N11" s="19" t="s">
        <v>71</v>
      </c>
      <c r="O11" s="19" t="s">
        <v>216</v>
      </c>
      <c r="P11" s="19" t="s">
        <v>132</v>
      </c>
      <c r="Q11" s="19" t="s">
        <v>73</v>
      </c>
      <c r="R11" s="20" t="s">
        <v>72</v>
      </c>
    </row>
    <row r="12" spans="1:18" ht="50.25" hidden="1" thickBot="1" x14ac:dyDescent="0.3">
      <c r="A12" s="292" t="s">
        <v>110</v>
      </c>
      <c r="B12" s="339" t="s">
        <v>7</v>
      </c>
      <c r="C12" s="339">
        <v>9</v>
      </c>
      <c r="D12" s="1" t="s">
        <v>27</v>
      </c>
      <c r="E12" s="66" t="str">
        <f>VLOOKUP(F12,Guia!$A$71:$B$85,2,0)</f>
        <v>Oficina Asesora de Planeación Institucional</v>
      </c>
      <c r="F12" s="56" t="s">
        <v>85</v>
      </c>
      <c r="G12" s="66" t="s">
        <v>210</v>
      </c>
      <c r="H12" s="111"/>
      <c r="I12" s="112"/>
      <c r="J12" s="113" t="s">
        <v>75</v>
      </c>
      <c r="K12" s="114"/>
      <c r="L12" s="122" t="s">
        <v>143</v>
      </c>
      <c r="M12" s="116" t="s">
        <v>147</v>
      </c>
      <c r="N12" s="278">
        <f>IF(H12="X",1,IF(I12="X",0,IF(J12="X",0.5,"")))</f>
        <v>0.5</v>
      </c>
      <c r="O12" s="21">
        <f>+N12</f>
        <v>0.5</v>
      </c>
      <c r="P12" s="346">
        <f>IF(ISERROR(AVERAGE(N12:N16))=TRUE,"",AVERAGE(N12:N16))</f>
        <v>0.9</v>
      </c>
      <c r="Q12" s="343">
        <f>IF(ISERROR(AVERAGE(P12:P52))=TRUE,"",AVERAGE(P12:P52))</f>
        <v>0.93333333333333335</v>
      </c>
      <c r="R12" s="87" t="s">
        <v>300</v>
      </c>
    </row>
    <row r="13" spans="1:18" ht="60" hidden="1" thickBot="1" x14ac:dyDescent="0.3">
      <c r="A13" s="342"/>
      <c r="B13" s="340"/>
      <c r="C13" s="340"/>
      <c r="D13" s="2" t="s">
        <v>28</v>
      </c>
      <c r="E13" s="67" t="str">
        <f>VLOOKUP(F13,Guia!$A$71:$B$85,2,0)</f>
        <v>Dirección Corporativa</v>
      </c>
      <c r="F13" s="57" t="s">
        <v>94</v>
      </c>
      <c r="G13" s="67" t="s">
        <v>181</v>
      </c>
      <c r="H13" s="242" t="s">
        <v>137</v>
      </c>
      <c r="I13" s="118"/>
      <c r="J13" s="119"/>
      <c r="K13" s="120"/>
      <c r="L13" s="122" t="s">
        <v>144</v>
      </c>
      <c r="M13" s="121" t="s">
        <v>231</v>
      </c>
      <c r="N13" s="22">
        <f t="shared" ref="N13:N62" si="0">IF(H13="X",1,IF(I13="X",0,IF(J13="X",0.5,"")))</f>
        <v>1</v>
      </c>
      <c r="O13" s="22">
        <f>+N13</f>
        <v>1</v>
      </c>
      <c r="P13" s="347"/>
      <c r="Q13" s="344"/>
      <c r="R13" s="88"/>
    </row>
    <row r="14" spans="1:18" ht="37.5" hidden="1" thickBot="1" x14ac:dyDescent="0.3">
      <c r="A14" s="342"/>
      <c r="B14" s="340"/>
      <c r="C14" s="340"/>
      <c r="D14" s="2" t="s">
        <v>29</v>
      </c>
      <c r="E14" s="67" t="str">
        <f>VLOOKUP(F14,Guia!$A$71:$B$85,2,0)</f>
        <v>Dirección Corporativa</v>
      </c>
      <c r="F14" s="57" t="s">
        <v>94</v>
      </c>
      <c r="G14" s="67" t="s">
        <v>177</v>
      </c>
      <c r="H14" s="117" t="s">
        <v>137</v>
      </c>
      <c r="I14" s="118"/>
      <c r="J14" s="119"/>
      <c r="K14" s="120"/>
      <c r="L14" s="122" t="s">
        <v>141</v>
      </c>
      <c r="M14" s="121" t="s">
        <v>142</v>
      </c>
      <c r="N14" s="22">
        <f t="shared" si="0"/>
        <v>1</v>
      </c>
      <c r="O14" s="22">
        <f t="shared" ref="O14:O77" si="1">+N14</f>
        <v>1</v>
      </c>
      <c r="P14" s="347"/>
      <c r="Q14" s="344"/>
      <c r="R14" s="88"/>
    </row>
    <row r="15" spans="1:18" ht="34.5" hidden="1" thickBot="1" x14ac:dyDescent="0.3">
      <c r="A15" s="342"/>
      <c r="B15" s="340"/>
      <c r="C15" s="340"/>
      <c r="D15" s="3" t="s">
        <v>30</v>
      </c>
      <c r="E15" s="68" t="str">
        <f>VLOOKUP(F15,Guia!$A$71:$B$85,2,0)</f>
        <v>Dirección Corporativa</v>
      </c>
      <c r="F15" s="58" t="s">
        <v>94</v>
      </c>
      <c r="G15" s="68" t="s">
        <v>177</v>
      </c>
      <c r="H15" s="117" t="s">
        <v>75</v>
      </c>
      <c r="I15" s="118"/>
      <c r="J15" s="119"/>
      <c r="K15" s="120"/>
      <c r="L15" s="122" t="s">
        <v>146</v>
      </c>
      <c r="M15" s="121" t="s">
        <v>148</v>
      </c>
      <c r="N15" s="23">
        <f t="shared" si="0"/>
        <v>1</v>
      </c>
      <c r="O15" s="22">
        <f t="shared" si="1"/>
        <v>1</v>
      </c>
      <c r="P15" s="347"/>
      <c r="Q15" s="344"/>
      <c r="R15" s="89"/>
    </row>
    <row r="16" spans="1:18" ht="34.5" hidden="1" thickBot="1" x14ac:dyDescent="0.3">
      <c r="A16" s="342"/>
      <c r="B16" s="341"/>
      <c r="C16" s="341"/>
      <c r="D16" s="4" t="s">
        <v>61</v>
      </c>
      <c r="E16" s="69" t="str">
        <f>VLOOKUP(F16,Guia!$A$71:$B$85,2,0)</f>
        <v>Dirección Corporativa</v>
      </c>
      <c r="F16" s="59" t="s">
        <v>94</v>
      </c>
      <c r="G16" s="69" t="s">
        <v>177</v>
      </c>
      <c r="H16" s="124" t="s">
        <v>75</v>
      </c>
      <c r="I16" s="125"/>
      <c r="J16" s="126"/>
      <c r="K16" s="127"/>
      <c r="L16" s="228" t="s">
        <v>149</v>
      </c>
      <c r="M16" s="128" t="s">
        <v>150</v>
      </c>
      <c r="N16" s="24">
        <f t="shared" si="0"/>
        <v>1</v>
      </c>
      <c r="O16" s="22">
        <f t="shared" si="1"/>
        <v>1</v>
      </c>
      <c r="P16" s="348"/>
      <c r="Q16" s="344"/>
      <c r="R16" s="49"/>
    </row>
    <row r="17" spans="1:18" ht="23.25" hidden="1" thickBot="1" x14ac:dyDescent="0.3">
      <c r="A17" s="342"/>
      <c r="B17" s="292" t="s">
        <v>8</v>
      </c>
      <c r="C17" s="292">
        <v>9</v>
      </c>
      <c r="D17" s="5" t="s">
        <v>42</v>
      </c>
      <c r="E17" s="70" t="str">
        <f>VLOOKUP(F17,Guia!$A$71:$B$85,2,0)</f>
        <v>Dirección Corporativa</v>
      </c>
      <c r="F17" s="51" t="s">
        <v>93</v>
      </c>
      <c r="G17" s="70" t="s">
        <v>184</v>
      </c>
      <c r="H17" s="111" t="s">
        <v>137</v>
      </c>
      <c r="I17" s="112"/>
      <c r="J17" s="113"/>
      <c r="K17" s="114"/>
      <c r="L17" s="229" t="s">
        <v>151</v>
      </c>
      <c r="M17" s="129"/>
      <c r="N17" s="25">
        <f t="shared" si="0"/>
        <v>1</v>
      </c>
      <c r="O17" s="22">
        <f t="shared" si="1"/>
        <v>1</v>
      </c>
      <c r="P17" s="349">
        <f>IF(ISERROR(AVERAGE(N17:N26))=TRUE,"",AVERAGE(N17:N26))</f>
        <v>0.88888888888888884</v>
      </c>
      <c r="Q17" s="344"/>
      <c r="R17" s="90"/>
    </row>
    <row r="18" spans="1:18" ht="23.25" hidden="1" thickBot="1" x14ac:dyDescent="0.3">
      <c r="A18" s="342"/>
      <c r="B18" s="342"/>
      <c r="C18" s="342"/>
      <c r="D18" s="2" t="s">
        <v>31</v>
      </c>
      <c r="E18" s="67" t="str">
        <f>VLOOKUP(F18,Guia!$A$71:$B$85,2,0)</f>
        <v>Dirección Corporativa</v>
      </c>
      <c r="F18" s="57" t="s">
        <v>93</v>
      </c>
      <c r="G18" s="67" t="s">
        <v>185</v>
      </c>
      <c r="H18" s="117" t="s">
        <v>137</v>
      </c>
      <c r="I18" s="118"/>
      <c r="J18" s="119"/>
      <c r="K18" s="120"/>
      <c r="L18" s="227" t="s">
        <v>152</v>
      </c>
      <c r="M18" s="121"/>
      <c r="N18" s="22">
        <f t="shared" si="0"/>
        <v>1</v>
      </c>
      <c r="O18" s="22">
        <f t="shared" si="1"/>
        <v>1</v>
      </c>
      <c r="P18" s="350"/>
      <c r="Q18" s="344"/>
      <c r="R18" s="88"/>
    </row>
    <row r="19" spans="1:18" ht="64.5" hidden="1" thickBot="1" x14ac:dyDescent="0.3">
      <c r="A19" s="342"/>
      <c r="B19" s="342"/>
      <c r="C19" s="342"/>
      <c r="D19" s="32" t="s">
        <v>32</v>
      </c>
      <c r="E19" s="71"/>
      <c r="F19" s="50"/>
      <c r="G19" s="71"/>
      <c r="H19" s="243"/>
      <c r="I19" s="243"/>
      <c r="J19" s="243"/>
      <c r="K19" s="243"/>
      <c r="L19" s="33"/>
      <c r="M19" s="50"/>
      <c r="N19" s="34" t="str">
        <f t="shared" si="0"/>
        <v/>
      </c>
      <c r="O19" s="22"/>
      <c r="P19" s="350"/>
      <c r="Q19" s="344"/>
      <c r="R19" s="88"/>
    </row>
    <row r="20" spans="1:18" ht="34.5" hidden="1" thickBot="1" x14ac:dyDescent="0.3">
      <c r="A20" s="342"/>
      <c r="B20" s="342"/>
      <c r="C20" s="342"/>
      <c r="D20" s="38" t="s">
        <v>43</v>
      </c>
      <c r="E20" s="72" t="str">
        <f>VLOOKUP(F20,Guia!$A$71:$B$85,2,0)</f>
        <v>Oficina Asesora de Planeación Institucional</v>
      </c>
      <c r="F20" s="57" t="s">
        <v>85</v>
      </c>
      <c r="G20" s="72" t="s">
        <v>189</v>
      </c>
      <c r="H20" s="117" t="s">
        <v>137</v>
      </c>
      <c r="I20" s="118"/>
      <c r="J20" s="119"/>
      <c r="K20" s="120"/>
      <c r="L20" s="230" t="s">
        <v>153</v>
      </c>
      <c r="M20" s="130" t="s">
        <v>154</v>
      </c>
      <c r="N20" s="22">
        <f t="shared" si="0"/>
        <v>1</v>
      </c>
      <c r="O20" s="22">
        <f t="shared" si="1"/>
        <v>1</v>
      </c>
      <c r="P20" s="350"/>
      <c r="Q20" s="344"/>
      <c r="R20" s="91"/>
    </row>
    <row r="21" spans="1:18" ht="45.75" hidden="1" thickBot="1" x14ac:dyDescent="0.3">
      <c r="A21" s="342"/>
      <c r="B21" s="342"/>
      <c r="C21" s="342"/>
      <c r="D21" s="38" t="s">
        <v>44</v>
      </c>
      <c r="E21" s="72" t="str">
        <f>VLOOKUP(F21,Guia!$A$71:$B$85,2,0)</f>
        <v>Oficina Asesora de Planeación Institucional</v>
      </c>
      <c r="F21" s="57" t="s">
        <v>85</v>
      </c>
      <c r="G21" s="72" t="s">
        <v>189</v>
      </c>
      <c r="H21" s="117" t="s">
        <v>137</v>
      </c>
      <c r="I21" s="118"/>
      <c r="J21" s="119"/>
      <c r="K21" s="120"/>
      <c r="L21" s="230" t="s">
        <v>155</v>
      </c>
      <c r="M21" s="130" t="s">
        <v>158</v>
      </c>
      <c r="N21" s="22">
        <f t="shared" si="0"/>
        <v>1</v>
      </c>
      <c r="O21" s="22">
        <f t="shared" si="1"/>
        <v>1</v>
      </c>
      <c r="P21" s="350"/>
      <c r="Q21" s="344"/>
      <c r="R21" s="91" t="s">
        <v>156</v>
      </c>
    </row>
    <row r="22" spans="1:18" ht="90.75" hidden="1" thickBot="1" x14ac:dyDescent="0.3">
      <c r="A22" s="342"/>
      <c r="B22" s="342"/>
      <c r="C22" s="342"/>
      <c r="D22" s="38" t="s">
        <v>45</v>
      </c>
      <c r="E22" s="72" t="str">
        <f>VLOOKUP(F22,Guia!$A$71:$B$85,2,0)</f>
        <v>Oficina Asesora de Planeación Institucional</v>
      </c>
      <c r="F22" s="57" t="s">
        <v>85</v>
      </c>
      <c r="G22" s="72" t="s">
        <v>188</v>
      </c>
      <c r="H22" s="117"/>
      <c r="I22" s="118"/>
      <c r="J22" s="119" t="s">
        <v>137</v>
      </c>
      <c r="K22" s="120"/>
      <c r="L22" s="230" t="s">
        <v>157</v>
      </c>
      <c r="M22" s="246" t="s">
        <v>246</v>
      </c>
      <c r="N22" s="263">
        <f t="shared" si="0"/>
        <v>0.5</v>
      </c>
      <c r="O22" s="22">
        <f t="shared" si="1"/>
        <v>0.5</v>
      </c>
      <c r="P22" s="350"/>
      <c r="Q22" s="344"/>
      <c r="R22" s="91" t="s">
        <v>277</v>
      </c>
    </row>
    <row r="23" spans="1:18" ht="91.5" hidden="1" customHeight="1" thickBot="1" x14ac:dyDescent="0.3">
      <c r="A23" s="342"/>
      <c r="B23" s="342"/>
      <c r="C23" s="342"/>
      <c r="D23" s="39" t="s">
        <v>46</v>
      </c>
      <c r="E23" s="73" t="str">
        <f>VLOOKUP(F23,Guia!$A$71:$B$85,2,0)</f>
        <v>Oficina Asesora de Planeación Institucional</v>
      </c>
      <c r="F23" s="59" t="s">
        <v>85</v>
      </c>
      <c r="G23" s="72" t="s">
        <v>189</v>
      </c>
      <c r="H23" s="131"/>
      <c r="I23" s="132"/>
      <c r="J23" s="133" t="s">
        <v>75</v>
      </c>
      <c r="K23" s="134"/>
      <c r="L23" s="231" t="s">
        <v>239</v>
      </c>
      <c r="M23" s="275" t="s">
        <v>276</v>
      </c>
      <c r="N23" s="264">
        <f t="shared" si="0"/>
        <v>0.5</v>
      </c>
      <c r="O23" s="22">
        <f t="shared" si="1"/>
        <v>0.5</v>
      </c>
      <c r="P23" s="350"/>
      <c r="Q23" s="344"/>
      <c r="R23" s="91" t="s">
        <v>278</v>
      </c>
    </row>
    <row r="24" spans="1:18" ht="45.75" hidden="1" thickBot="1" x14ac:dyDescent="0.3">
      <c r="A24" s="342"/>
      <c r="B24" s="342"/>
      <c r="C24" s="342"/>
      <c r="D24" s="41" t="s">
        <v>47</v>
      </c>
      <c r="E24" s="214" t="str">
        <f>VLOOKUP(F24,Guia!$A$71:$B$85,2,0)</f>
        <v>Oficina Asesora de Planeación Institucional</v>
      </c>
      <c r="F24" s="270" t="s">
        <v>85</v>
      </c>
      <c r="G24" s="72" t="s">
        <v>188</v>
      </c>
      <c r="H24" s="271" t="s">
        <v>137</v>
      </c>
      <c r="I24" s="272"/>
      <c r="J24" s="273"/>
      <c r="K24" s="274"/>
      <c r="L24" s="240" t="s">
        <v>152</v>
      </c>
      <c r="M24" s="262" t="s">
        <v>272</v>
      </c>
      <c r="N24" s="261">
        <f t="shared" si="0"/>
        <v>1</v>
      </c>
      <c r="O24" s="22">
        <f t="shared" si="1"/>
        <v>1</v>
      </c>
      <c r="P24" s="350"/>
      <c r="Q24" s="344"/>
      <c r="R24" s="91" t="s">
        <v>161</v>
      </c>
    </row>
    <row r="25" spans="1:18" ht="34.5" hidden="1" thickBot="1" x14ac:dyDescent="0.3">
      <c r="A25" s="342"/>
      <c r="B25" s="342"/>
      <c r="C25" s="342"/>
      <c r="D25" s="38" t="s">
        <v>48</v>
      </c>
      <c r="E25" s="72" t="str">
        <f>VLOOKUP(F25,Guia!$A$71:$B$85,2,0)</f>
        <v>Oficina Asesora de Planeación Institucional</v>
      </c>
      <c r="F25" s="57" t="s">
        <v>85</v>
      </c>
      <c r="G25" s="72" t="s">
        <v>191</v>
      </c>
      <c r="H25" s="117" t="s">
        <v>137</v>
      </c>
      <c r="I25" s="118"/>
      <c r="J25" s="119"/>
      <c r="K25" s="120"/>
      <c r="L25" s="230" t="s">
        <v>162</v>
      </c>
      <c r="M25" s="130" t="s">
        <v>273</v>
      </c>
      <c r="N25" s="22">
        <f t="shared" si="0"/>
        <v>1</v>
      </c>
      <c r="O25" s="22">
        <f t="shared" si="1"/>
        <v>1</v>
      </c>
      <c r="P25" s="350"/>
      <c r="Q25" s="344"/>
      <c r="R25" s="91"/>
    </row>
    <row r="26" spans="1:18" ht="34.5" hidden="1" thickBot="1" x14ac:dyDescent="0.3">
      <c r="A26" s="342"/>
      <c r="B26" s="293"/>
      <c r="C26" s="293"/>
      <c r="D26" s="39" t="s">
        <v>49</v>
      </c>
      <c r="E26" s="73" t="str">
        <f>VLOOKUP(F26,Guia!$A$71:$B$85,2,0)</f>
        <v>Dirección Corporativa</v>
      </c>
      <c r="F26" s="84" t="s">
        <v>93</v>
      </c>
      <c r="G26" s="73" t="s">
        <v>187</v>
      </c>
      <c r="H26" s="131" t="s">
        <v>137</v>
      </c>
      <c r="I26" s="132"/>
      <c r="J26" s="133"/>
      <c r="K26" s="134"/>
      <c r="L26" s="231" t="s">
        <v>152</v>
      </c>
      <c r="M26" s="136" t="s">
        <v>159</v>
      </c>
      <c r="N26" s="24">
        <f t="shared" si="0"/>
        <v>1</v>
      </c>
      <c r="O26" s="22">
        <f t="shared" si="1"/>
        <v>1</v>
      </c>
      <c r="P26" s="351"/>
      <c r="Q26" s="344"/>
      <c r="R26" s="93"/>
    </row>
    <row r="27" spans="1:18" ht="26.25" hidden="1" thickBot="1" x14ac:dyDescent="0.3">
      <c r="A27" s="342"/>
      <c r="B27" s="292" t="s">
        <v>9</v>
      </c>
      <c r="C27" s="292">
        <v>9</v>
      </c>
      <c r="D27" s="35" t="s">
        <v>33</v>
      </c>
      <c r="E27" s="284" t="str">
        <f>VLOOKUP(F27,Guia!$A$71:$B$85,2,0)</f>
        <v>Dirección Corporativa</v>
      </c>
      <c r="F27" s="287" t="s">
        <v>94</v>
      </c>
      <c r="G27" s="284" t="s">
        <v>183</v>
      </c>
      <c r="H27" s="117" t="s">
        <v>137</v>
      </c>
      <c r="I27" s="118"/>
      <c r="J27" s="119"/>
      <c r="K27" s="120"/>
      <c r="L27" s="335" t="s">
        <v>165</v>
      </c>
      <c r="M27" s="130"/>
      <c r="N27" s="22">
        <f>IF(H27="X",1,IF(I27="X",0,IF(J27="X",0.5,"")))</f>
        <v>1</v>
      </c>
      <c r="O27" s="359">
        <f>IF(ISERROR(AVERAGE(N27:N35))=TRUE,"",AVERAGE(N27:N35))</f>
        <v>1</v>
      </c>
      <c r="P27" s="349">
        <f>IF(ISERROR(AVERAGE(N27:N44))=TRUE,"",AVERAGE(N27:N44))</f>
        <v>0.99444444444444435</v>
      </c>
      <c r="Q27" s="344"/>
      <c r="R27" s="88"/>
    </row>
    <row r="28" spans="1:18" ht="15" hidden="1" customHeight="1" x14ac:dyDescent="0.3">
      <c r="A28" s="342"/>
      <c r="B28" s="342"/>
      <c r="C28" s="342"/>
      <c r="D28" s="38" t="s">
        <v>50</v>
      </c>
      <c r="E28" s="285"/>
      <c r="F28" s="288"/>
      <c r="G28" s="285"/>
      <c r="H28" s="117" t="s">
        <v>137</v>
      </c>
      <c r="I28" s="118"/>
      <c r="J28" s="119"/>
      <c r="K28" s="120"/>
      <c r="L28" s="336"/>
      <c r="M28" s="130"/>
      <c r="N28" s="22">
        <f t="shared" si="0"/>
        <v>1</v>
      </c>
      <c r="O28" s="360"/>
      <c r="P28" s="350"/>
      <c r="Q28" s="344"/>
      <c r="R28" s="91"/>
    </row>
    <row r="29" spans="1:18" ht="15" hidden="1" customHeight="1" x14ac:dyDescent="0.3">
      <c r="A29" s="342"/>
      <c r="B29" s="342"/>
      <c r="C29" s="342"/>
      <c r="D29" s="38" t="s">
        <v>51</v>
      </c>
      <c r="E29" s="285"/>
      <c r="F29" s="288"/>
      <c r="G29" s="285"/>
      <c r="H29" s="117" t="s">
        <v>137</v>
      </c>
      <c r="I29" s="118"/>
      <c r="J29" s="119"/>
      <c r="K29" s="120"/>
      <c r="L29" s="336"/>
      <c r="M29" s="130"/>
      <c r="N29" s="22">
        <f t="shared" si="0"/>
        <v>1</v>
      </c>
      <c r="O29" s="360"/>
      <c r="P29" s="350"/>
      <c r="Q29" s="344"/>
      <c r="R29" s="91"/>
    </row>
    <row r="30" spans="1:18" ht="15" hidden="1" customHeight="1" x14ac:dyDescent="0.3">
      <c r="A30" s="342"/>
      <c r="B30" s="342"/>
      <c r="C30" s="342"/>
      <c r="D30" s="38" t="s">
        <v>52</v>
      </c>
      <c r="E30" s="285"/>
      <c r="F30" s="288"/>
      <c r="G30" s="285"/>
      <c r="H30" s="117" t="s">
        <v>137</v>
      </c>
      <c r="I30" s="118"/>
      <c r="J30" s="119"/>
      <c r="K30" s="120"/>
      <c r="L30" s="336"/>
      <c r="M30" s="130"/>
      <c r="N30" s="22">
        <f t="shared" si="0"/>
        <v>1</v>
      </c>
      <c r="O30" s="360"/>
      <c r="P30" s="350"/>
      <c r="Q30" s="344"/>
      <c r="R30" s="91"/>
    </row>
    <row r="31" spans="1:18" ht="13.5" hidden="1" thickBot="1" x14ac:dyDescent="0.3">
      <c r="A31" s="342"/>
      <c r="B31" s="342"/>
      <c r="C31" s="342"/>
      <c r="D31" s="38" t="s">
        <v>53</v>
      </c>
      <c r="E31" s="285"/>
      <c r="F31" s="288"/>
      <c r="G31" s="285"/>
      <c r="H31" s="117" t="s">
        <v>137</v>
      </c>
      <c r="I31" s="118"/>
      <c r="J31" s="119"/>
      <c r="K31" s="120"/>
      <c r="L31" s="336"/>
      <c r="M31" s="130"/>
      <c r="N31" s="22">
        <f t="shared" si="0"/>
        <v>1</v>
      </c>
      <c r="O31" s="360"/>
      <c r="P31" s="350"/>
      <c r="Q31" s="344"/>
      <c r="R31" s="91"/>
    </row>
    <row r="32" spans="1:18" ht="15" hidden="1" customHeight="1" x14ac:dyDescent="0.3">
      <c r="A32" s="342"/>
      <c r="B32" s="342"/>
      <c r="C32" s="342"/>
      <c r="D32" s="38" t="s">
        <v>54</v>
      </c>
      <c r="E32" s="285"/>
      <c r="F32" s="288"/>
      <c r="G32" s="285"/>
      <c r="H32" s="117" t="s">
        <v>137</v>
      </c>
      <c r="I32" s="118"/>
      <c r="J32" s="119"/>
      <c r="K32" s="120"/>
      <c r="L32" s="336"/>
      <c r="M32" s="130"/>
      <c r="N32" s="22">
        <f t="shared" si="0"/>
        <v>1</v>
      </c>
      <c r="O32" s="360"/>
      <c r="P32" s="350"/>
      <c r="Q32" s="344"/>
      <c r="R32" s="91"/>
    </row>
    <row r="33" spans="1:18" ht="15" hidden="1" customHeight="1" x14ac:dyDescent="0.3">
      <c r="A33" s="342"/>
      <c r="B33" s="342"/>
      <c r="C33" s="342"/>
      <c r="D33" s="38" t="s">
        <v>55</v>
      </c>
      <c r="E33" s="285"/>
      <c r="F33" s="288"/>
      <c r="G33" s="285"/>
      <c r="H33" s="117" t="s">
        <v>137</v>
      </c>
      <c r="I33" s="118"/>
      <c r="J33" s="119"/>
      <c r="K33" s="120"/>
      <c r="L33" s="336"/>
      <c r="M33" s="130"/>
      <c r="N33" s="22">
        <f t="shared" si="0"/>
        <v>1</v>
      </c>
      <c r="O33" s="360"/>
      <c r="P33" s="350"/>
      <c r="Q33" s="344"/>
      <c r="R33" s="91"/>
    </row>
    <row r="34" spans="1:18" ht="15" hidden="1" customHeight="1" x14ac:dyDescent="0.3">
      <c r="A34" s="342"/>
      <c r="B34" s="342"/>
      <c r="C34" s="342"/>
      <c r="D34" s="38" t="s">
        <v>56</v>
      </c>
      <c r="E34" s="285"/>
      <c r="F34" s="288"/>
      <c r="G34" s="285"/>
      <c r="H34" s="117" t="s">
        <v>137</v>
      </c>
      <c r="I34" s="118"/>
      <c r="J34" s="119"/>
      <c r="K34" s="120"/>
      <c r="L34" s="337"/>
      <c r="M34" s="130"/>
      <c r="N34" s="22">
        <f t="shared" si="0"/>
        <v>1</v>
      </c>
      <c r="O34" s="360"/>
      <c r="P34" s="350"/>
      <c r="Q34" s="344"/>
      <c r="R34" s="91"/>
    </row>
    <row r="35" spans="1:18" ht="26.25" hidden="1" thickBot="1" x14ac:dyDescent="0.3">
      <c r="A35" s="342"/>
      <c r="B35" s="342"/>
      <c r="C35" s="342"/>
      <c r="D35" s="40" t="s">
        <v>57</v>
      </c>
      <c r="E35" s="286"/>
      <c r="F35" s="289"/>
      <c r="G35" s="286"/>
      <c r="H35" s="137" t="s">
        <v>137</v>
      </c>
      <c r="I35" s="138"/>
      <c r="J35" s="139"/>
      <c r="K35" s="140"/>
      <c r="L35" s="234" t="s">
        <v>166</v>
      </c>
      <c r="M35" s="141"/>
      <c r="N35" s="26">
        <f t="shared" si="0"/>
        <v>1</v>
      </c>
      <c r="O35" s="361"/>
      <c r="P35" s="350"/>
      <c r="Q35" s="344"/>
      <c r="R35" s="93"/>
    </row>
    <row r="36" spans="1:18" ht="45.75" hidden="1" thickBot="1" x14ac:dyDescent="0.3">
      <c r="A36" s="342"/>
      <c r="B36" s="342"/>
      <c r="C36" s="342"/>
      <c r="D36" s="32" t="s">
        <v>34</v>
      </c>
      <c r="E36" s="284" t="str">
        <f>VLOOKUP(F36,Guia!$A$71:$B$85,2,0)</f>
        <v>Dirección Corporativa</v>
      </c>
      <c r="F36" s="287" t="s">
        <v>94</v>
      </c>
      <c r="G36" s="284" t="s">
        <v>183</v>
      </c>
      <c r="H36" s="117"/>
      <c r="I36" s="118" t="s">
        <v>137</v>
      </c>
      <c r="J36" s="119"/>
      <c r="K36" s="120"/>
      <c r="L36" s="335"/>
      <c r="M36" s="142" t="s">
        <v>286</v>
      </c>
      <c r="N36" s="267">
        <v>0.9</v>
      </c>
      <c r="O36" s="359">
        <f>IF(ISERROR(AVERAGE(N36:N44))=TRUE,"",AVERAGE(N36:N44))</f>
        <v>0.98888888888888893</v>
      </c>
      <c r="P36" s="350"/>
      <c r="Q36" s="344"/>
      <c r="R36" s="87" t="s">
        <v>287</v>
      </c>
    </row>
    <row r="37" spans="1:18" ht="15" hidden="1" customHeight="1" x14ac:dyDescent="0.3">
      <c r="A37" s="342"/>
      <c r="B37" s="342"/>
      <c r="C37" s="342"/>
      <c r="D37" s="41" t="s">
        <v>50</v>
      </c>
      <c r="E37" s="285"/>
      <c r="F37" s="288"/>
      <c r="G37" s="285"/>
      <c r="H37" s="117"/>
      <c r="I37" s="118" t="s">
        <v>137</v>
      </c>
      <c r="J37" s="119"/>
      <c r="K37" s="120"/>
      <c r="L37" s="336"/>
      <c r="M37" s="142"/>
      <c r="N37" s="266">
        <v>1</v>
      </c>
      <c r="O37" s="360"/>
      <c r="P37" s="350"/>
      <c r="Q37" s="344"/>
      <c r="R37" s="94"/>
    </row>
    <row r="38" spans="1:18" ht="15" hidden="1" customHeight="1" x14ac:dyDescent="0.3">
      <c r="A38" s="342"/>
      <c r="B38" s="342"/>
      <c r="C38" s="342"/>
      <c r="D38" s="38" t="s">
        <v>51</v>
      </c>
      <c r="E38" s="285"/>
      <c r="F38" s="288"/>
      <c r="G38" s="285"/>
      <c r="H38" s="117"/>
      <c r="I38" s="118" t="s">
        <v>137</v>
      </c>
      <c r="J38" s="119"/>
      <c r="K38" s="120"/>
      <c r="L38" s="336"/>
      <c r="M38" s="130"/>
      <c r="N38" s="22">
        <v>1</v>
      </c>
      <c r="O38" s="360"/>
      <c r="P38" s="350"/>
      <c r="Q38" s="344"/>
      <c r="R38" s="91"/>
    </row>
    <row r="39" spans="1:18" ht="15" hidden="1" customHeight="1" x14ac:dyDescent="0.3">
      <c r="A39" s="342"/>
      <c r="B39" s="342"/>
      <c r="C39" s="342"/>
      <c r="D39" s="38" t="s">
        <v>52</v>
      </c>
      <c r="E39" s="285"/>
      <c r="F39" s="288"/>
      <c r="G39" s="285"/>
      <c r="H39" s="117"/>
      <c r="I39" s="118" t="s">
        <v>137</v>
      </c>
      <c r="J39" s="119"/>
      <c r="K39" s="120"/>
      <c r="L39" s="336"/>
      <c r="M39" s="130"/>
      <c r="N39" s="22">
        <v>1</v>
      </c>
      <c r="O39" s="360"/>
      <c r="P39" s="350"/>
      <c r="Q39" s="344"/>
      <c r="R39" s="91"/>
    </row>
    <row r="40" spans="1:18" ht="13.5" hidden="1" thickBot="1" x14ac:dyDescent="0.3">
      <c r="A40" s="342"/>
      <c r="B40" s="342"/>
      <c r="C40" s="342"/>
      <c r="D40" s="38" t="s">
        <v>53</v>
      </c>
      <c r="E40" s="285"/>
      <c r="F40" s="288"/>
      <c r="G40" s="285"/>
      <c r="H40" s="117"/>
      <c r="I40" s="118" t="s">
        <v>137</v>
      </c>
      <c r="J40" s="119"/>
      <c r="K40" s="120"/>
      <c r="L40" s="336"/>
      <c r="M40" s="130"/>
      <c r="N40" s="22">
        <v>1</v>
      </c>
      <c r="O40" s="360"/>
      <c r="P40" s="350"/>
      <c r="Q40" s="344"/>
      <c r="R40" s="91"/>
    </row>
    <row r="41" spans="1:18" ht="15" hidden="1" customHeight="1" x14ac:dyDescent="0.3">
      <c r="A41" s="342"/>
      <c r="B41" s="342"/>
      <c r="C41" s="342"/>
      <c r="D41" s="38" t="s">
        <v>58</v>
      </c>
      <c r="E41" s="285"/>
      <c r="F41" s="288"/>
      <c r="G41" s="285"/>
      <c r="H41" s="117"/>
      <c r="I41" s="118" t="s">
        <v>137</v>
      </c>
      <c r="J41" s="119"/>
      <c r="K41" s="120"/>
      <c r="L41" s="336"/>
      <c r="M41" s="130"/>
      <c r="N41" s="22">
        <v>1</v>
      </c>
      <c r="O41" s="360"/>
      <c r="P41" s="350"/>
      <c r="Q41" s="344"/>
      <c r="R41" s="91"/>
    </row>
    <row r="42" spans="1:18" ht="15" hidden="1" customHeight="1" x14ac:dyDescent="0.3">
      <c r="A42" s="342"/>
      <c r="B42" s="342"/>
      <c r="C42" s="342"/>
      <c r="D42" s="38" t="s">
        <v>55</v>
      </c>
      <c r="E42" s="285"/>
      <c r="F42" s="288"/>
      <c r="G42" s="285"/>
      <c r="H42" s="117"/>
      <c r="I42" s="118" t="s">
        <v>137</v>
      </c>
      <c r="J42" s="119"/>
      <c r="K42" s="120"/>
      <c r="L42" s="336"/>
      <c r="M42" s="130"/>
      <c r="N42" s="22">
        <v>1</v>
      </c>
      <c r="O42" s="360"/>
      <c r="P42" s="350"/>
      <c r="Q42" s="344"/>
      <c r="R42" s="91"/>
    </row>
    <row r="43" spans="1:18" ht="15" hidden="1" customHeight="1" x14ac:dyDescent="0.3">
      <c r="A43" s="342"/>
      <c r="B43" s="342"/>
      <c r="C43" s="342"/>
      <c r="D43" s="38" t="s">
        <v>56</v>
      </c>
      <c r="E43" s="285"/>
      <c r="F43" s="288"/>
      <c r="G43" s="285"/>
      <c r="H43" s="117"/>
      <c r="I43" s="118" t="s">
        <v>137</v>
      </c>
      <c r="J43" s="119"/>
      <c r="K43" s="120"/>
      <c r="L43" s="336"/>
      <c r="M43" s="130"/>
      <c r="N43" s="22">
        <v>1</v>
      </c>
      <c r="O43" s="360"/>
      <c r="P43" s="350"/>
      <c r="Q43" s="344"/>
      <c r="R43" s="91"/>
    </row>
    <row r="44" spans="1:18" ht="15.75" hidden="1" customHeight="1" thickBot="1" x14ac:dyDescent="0.3">
      <c r="A44" s="342"/>
      <c r="B44" s="293"/>
      <c r="C44" s="293"/>
      <c r="D44" s="39" t="s">
        <v>59</v>
      </c>
      <c r="E44" s="286"/>
      <c r="F44" s="289"/>
      <c r="G44" s="286"/>
      <c r="H44" s="137"/>
      <c r="I44" s="138" t="s">
        <v>137</v>
      </c>
      <c r="J44" s="139"/>
      <c r="K44" s="140"/>
      <c r="L44" s="338"/>
      <c r="M44" s="136"/>
      <c r="N44" s="24">
        <v>1</v>
      </c>
      <c r="O44" s="361"/>
      <c r="P44" s="351"/>
      <c r="Q44" s="344"/>
      <c r="R44" s="92"/>
    </row>
    <row r="45" spans="1:18" ht="135" hidden="1" thickBot="1" x14ac:dyDescent="0.3">
      <c r="A45" s="342"/>
      <c r="B45" s="292" t="s">
        <v>13</v>
      </c>
      <c r="C45" s="292">
        <v>9</v>
      </c>
      <c r="D45" s="1" t="s">
        <v>111</v>
      </c>
      <c r="E45" s="66" t="str">
        <f>VLOOKUP(F45,Guia!$A$71:$B$85,2,0)</f>
        <v>Dirección Ejecutiva</v>
      </c>
      <c r="F45" s="56" t="s">
        <v>90</v>
      </c>
      <c r="G45" s="66" t="s">
        <v>211</v>
      </c>
      <c r="H45" s="111" t="s">
        <v>137</v>
      </c>
      <c r="I45" s="112"/>
      <c r="J45" s="113"/>
      <c r="K45" s="114"/>
      <c r="L45" s="115" t="s">
        <v>167</v>
      </c>
      <c r="M45" s="116"/>
      <c r="N45" s="21">
        <f t="shared" si="0"/>
        <v>1</v>
      </c>
      <c r="O45" s="22">
        <f t="shared" si="1"/>
        <v>1</v>
      </c>
      <c r="P45" s="349">
        <f>IF(ISERROR(AVERAGE(N45:N49))=TRUE,"",AVERAGE(N45:N49))</f>
        <v>0.75</v>
      </c>
      <c r="Q45" s="344"/>
      <c r="R45" s="91" t="s">
        <v>168</v>
      </c>
    </row>
    <row r="46" spans="1:18" ht="147" hidden="1" thickBot="1" x14ac:dyDescent="0.3">
      <c r="A46" s="342"/>
      <c r="B46" s="342"/>
      <c r="C46" s="342"/>
      <c r="D46" s="3" t="s">
        <v>35</v>
      </c>
      <c r="E46" s="68" t="str">
        <f>VLOOKUP(F46,Guia!$A$71:$B$85,2,0)</f>
        <v>Oficina Asesora de Planeación Institucional</v>
      </c>
      <c r="F46" s="58" t="s">
        <v>86</v>
      </c>
      <c r="G46" s="68" t="s">
        <v>186</v>
      </c>
      <c r="H46" s="117"/>
      <c r="I46" s="118"/>
      <c r="J46" s="119" t="s">
        <v>137</v>
      </c>
      <c r="K46" s="120"/>
      <c r="L46" s="232" t="s">
        <v>136</v>
      </c>
      <c r="M46" s="123" t="s">
        <v>279</v>
      </c>
      <c r="N46" s="263">
        <v>0.75</v>
      </c>
      <c r="O46" s="22">
        <f t="shared" si="1"/>
        <v>0.75</v>
      </c>
      <c r="P46" s="350"/>
      <c r="Q46" s="344"/>
      <c r="R46" s="89" t="s">
        <v>280</v>
      </c>
    </row>
    <row r="47" spans="1:18" ht="124.5" hidden="1" thickBot="1" x14ac:dyDescent="0.3">
      <c r="A47" s="342"/>
      <c r="B47" s="342"/>
      <c r="C47" s="342"/>
      <c r="D47" s="3" t="s">
        <v>36</v>
      </c>
      <c r="E47" s="68" t="str">
        <f>VLOOKUP(F47,Guia!$A$71:$B$85,2,0)</f>
        <v>Oficina Asesora de Planeación Institucional</v>
      </c>
      <c r="F47" s="58" t="s">
        <v>85</v>
      </c>
      <c r="G47" s="68" t="s">
        <v>189</v>
      </c>
      <c r="H47" s="117"/>
      <c r="I47" s="118"/>
      <c r="J47" s="119" t="s">
        <v>75</v>
      </c>
      <c r="K47" s="120"/>
      <c r="L47" s="232" t="s">
        <v>135</v>
      </c>
      <c r="M47" s="123" t="s">
        <v>281</v>
      </c>
      <c r="N47" s="263">
        <f t="shared" si="0"/>
        <v>0.5</v>
      </c>
      <c r="O47" s="22">
        <f t="shared" si="1"/>
        <v>0.5</v>
      </c>
      <c r="P47" s="350"/>
      <c r="Q47" s="344"/>
      <c r="R47" s="89" t="s">
        <v>282</v>
      </c>
    </row>
    <row r="48" spans="1:18" ht="79.5" hidden="1" thickBot="1" x14ac:dyDescent="0.3">
      <c r="A48" s="342"/>
      <c r="B48" s="342"/>
      <c r="C48" s="342"/>
      <c r="D48" s="3" t="s">
        <v>37</v>
      </c>
      <c r="E48" s="68" t="str">
        <f>VLOOKUP(F48,Guia!$A$71:$B$85,2,0)</f>
        <v>Dirección Ejecutiva</v>
      </c>
      <c r="F48" s="58" t="s">
        <v>98</v>
      </c>
      <c r="G48" s="68" t="s">
        <v>191</v>
      </c>
      <c r="H48" s="117" t="s">
        <v>75</v>
      </c>
      <c r="I48" s="118"/>
      <c r="J48" s="119"/>
      <c r="K48" s="120"/>
      <c r="L48" s="123" t="s">
        <v>164</v>
      </c>
      <c r="M48" s="123" t="s">
        <v>243</v>
      </c>
      <c r="N48" s="23">
        <f t="shared" si="0"/>
        <v>1</v>
      </c>
      <c r="O48" s="22">
        <f t="shared" si="1"/>
        <v>1</v>
      </c>
      <c r="P48" s="350"/>
      <c r="Q48" s="344"/>
      <c r="R48" s="89"/>
    </row>
    <row r="49" spans="1:18" ht="102" hidden="1" thickBot="1" x14ac:dyDescent="0.3">
      <c r="A49" s="342"/>
      <c r="B49" s="293"/>
      <c r="C49" s="293"/>
      <c r="D49" s="4" t="s">
        <v>38</v>
      </c>
      <c r="E49" s="69" t="str">
        <f>VLOOKUP(F49,Guia!$A$71:$B$85,2,0)</f>
        <v>Oficina Asesora de Planeación Institucional</v>
      </c>
      <c r="F49" s="61" t="s">
        <v>85</v>
      </c>
      <c r="G49" s="69" t="s">
        <v>189</v>
      </c>
      <c r="H49" s="131"/>
      <c r="I49" s="132"/>
      <c r="J49" s="133" t="s">
        <v>75</v>
      </c>
      <c r="K49" s="134"/>
      <c r="L49" s="222" t="s">
        <v>138</v>
      </c>
      <c r="M49" s="223" t="s">
        <v>249</v>
      </c>
      <c r="N49" s="263">
        <f t="shared" si="0"/>
        <v>0.5</v>
      </c>
      <c r="O49" s="22">
        <f t="shared" si="1"/>
        <v>0.5</v>
      </c>
      <c r="P49" s="351"/>
      <c r="Q49" s="344"/>
      <c r="R49" s="49" t="s">
        <v>283</v>
      </c>
    </row>
    <row r="50" spans="1:18" ht="45.75" thickBot="1" x14ac:dyDescent="0.3">
      <c r="A50" s="342"/>
      <c r="B50" s="7" t="s">
        <v>10</v>
      </c>
      <c r="C50" s="7">
        <v>9</v>
      </c>
      <c r="D50" s="192" t="s">
        <v>114</v>
      </c>
      <c r="E50" s="193" t="str">
        <f>VLOOKUP(F50,Guia!$A$71:$B$85,2,0)</f>
        <v>Dirección Corporativa</v>
      </c>
      <c r="F50" s="85" t="s">
        <v>95</v>
      </c>
      <c r="G50" s="193" t="s">
        <v>196</v>
      </c>
      <c r="H50" s="194" t="s">
        <v>75</v>
      </c>
      <c r="I50" s="146"/>
      <c r="J50" s="146"/>
      <c r="K50" s="147"/>
      <c r="L50" s="224" t="s">
        <v>289</v>
      </c>
      <c r="M50" s="144" t="s">
        <v>288</v>
      </c>
      <c r="N50" s="28">
        <f>IF(H50="X",1,IF(I50="X",0,IF(J50="X",0.5,"")))</f>
        <v>1</v>
      </c>
      <c r="O50" s="22">
        <f t="shared" si="1"/>
        <v>1</v>
      </c>
      <c r="P50" s="206">
        <f>IF(ISERROR(AVERAGE(N50:N51))=TRUE,"",AVERAGE(N50:N51))</f>
        <v>1</v>
      </c>
      <c r="Q50" s="344"/>
      <c r="R50" s="102" t="s">
        <v>304</v>
      </c>
    </row>
    <row r="51" spans="1:18" ht="34.5" thickBot="1" x14ac:dyDescent="0.3">
      <c r="A51" s="342"/>
      <c r="B51" s="179" t="s">
        <v>113</v>
      </c>
      <c r="C51" s="184">
        <v>9</v>
      </c>
      <c r="D51" s="41" t="s">
        <v>115</v>
      </c>
      <c r="E51" s="75" t="str">
        <f>VLOOKUP(F51,Guia!$A$71:$B$85,2,0)</f>
        <v>Dirección Corporativa</v>
      </c>
      <c r="F51" s="189" t="s">
        <v>95</v>
      </c>
      <c r="G51" s="75" t="s">
        <v>198</v>
      </c>
      <c r="H51" s="190" t="s">
        <v>137</v>
      </c>
      <c r="I51" s="152"/>
      <c r="J51" s="152"/>
      <c r="K51" s="153"/>
      <c r="L51" s="235" t="s">
        <v>170</v>
      </c>
      <c r="M51" s="191" t="s">
        <v>171</v>
      </c>
      <c r="N51" s="26">
        <f t="shared" si="0"/>
        <v>1</v>
      </c>
      <c r="O51" s="22">
        <f t="shared" si="1"/>
        <v>1</v>
      </c>
      <c r="P51" s="207">
        <f t="shared" ref="P51:P60" si="2">+N51</f>
        <v>1</v>
      </c>
      <c r="Q51" s="344"/>
      <c r="R51" s="95"/>
    </row>
    <row r="52" spans="1:18" ht="34.5" hidden="1" thickBot="1" x14ac:dyDescent="0.3">
      <c r="A52" s="293"/>
      <c r="B52" s="7" t="s">
        <v>12</v>
      </c>
      <c r="C52" s="7">
        <v>9</v>
      </c>
      <c r="D52" s="8" t="s">
        <v>39</v>
      </c>
      <c r="E52" s="76" t="str">
        <f>VLOOKUP(F52,Guia!$A$71:$B$85,2,0)</f>
        <v>Oficina Asesora de Planeación Institucional</v>
      </c>
      <c r="F52" s="62" t="s">
        <v>86</v>
      </c>
      <c r="G52" s="76" t="s">
        <v>186</v>
      </c>
      <c r="H52" s="146" t="s">
        <v>137</v>
      </c>
      <c r="I52" s="146"/>
      <c r="J52" s="146"/>
      <c r="K52" s="147"/>
      <c r="L52" s="224" t="s">
        <v>139</v>
      </c>
      <c r="M52" s="225" t="s">
        <v>274</v>
      </c>
      <c r="N52" s="28">
        <f t="shared" si="0"/>
        <v>1</v>
      </c>
      <c r="O52" s="22">
        <f t="shared" si="1"/>
        <v>1</v>
      </c>
      <c r="P52" s="206">
        <f t="shared" si="2"/>
        <v>1</v>
      </c>
      <c r="Q52" s="345"/>
      <c r="R52" s="95"/>
    </row>
    <row r="53" spans="1:18" ht="99.75" hidden="1" customHeight="1" thickBot="1" x14ac:dyDescent="0.3">
      <c r="A53" s="290" t="s">
        <v>106</v>
      </c>
      <c r="B53" s="181" t="s">
        <v>7</v>
      </c>
      <c r="C53" s="181">
        <v>11</v>
      </c>
      <c r="D53" s="1" t="s">
        <v>116</v>
      </c>
      <c r="E53" s="66" t="str">
        <f>VLOOKUP(F53,Guia!$A$71:$B$85,2,0)</f>
        <v>Dirección Corporativa</v>
      </c>
      <c r="F53" s="56" t="s">
        <v>97</v>
      </c>
      <c r="G53" s="66" t="s">
        <v>199</v>
      </c>
      <c r="H53" s="111"/>
      <c r="I53" s="112"/>
      <c r="J53" s="113" t="s">
        <v>137</v>
      </c>
      <c r="K53" s="114"/>
      <c r="L53" s="237" t="s">
        <v>219</v>
      </c>
      <c r="M53" s="165" t="s">
        <v>290</v>
      </c>
      <c r="N53" s="265">
        <f t="shared" si="0"/>
        <v>0.5</v>
      </c>
      <c r="O53" s="22">
        <f t="shared" si="1"/>
        <v>0.5</v>
      </c>
      <c r="P53" s="206">
        <f t="shared" si="2"/>
        <v>0.5</v>
      </c>
      <c r="Q53" s="354">
        <f>IF(ISERROR(AVERAGE(P53:P66))=TRUE,"",AVERAGE(P53:P66))</f>
        <v>0.75</v>
      </c>
      <c r="R53" s="87" t="s">
        <v>291</v>
      </c>
    </row>
    <row r="54" spans="1:18" ht="77.25" hidden="1" thickBot="1" x14ac:dyDescent="0.3">
      <c r="A54" s="291"/>
      <c r="B54" s="181" t="s">
        <v>8</v>
      </c>
      <c r="C54" s="181">
        <v>11</v>
      </c>
      <c r="D54" s="1" t="s">
        <v>117</v>
      </c>
      <c r="E54" s="66" t="str">
        <f>VLOOKUP(F54,Guia!$A$71:$B$85,2,0)</f>
        <v>Dirección Corporativa</v>
      </c>
      <c r="F54" s="56" t="s">
        <v>97</v>
      </c>
      <c r="G54" s="66" t="s">
        <v>199</v>
      </c>
      <c r="H54" s="111" t="s">
        <v>137</v>
      </c>
      <c r="I54" s="112"/>
      <c r="J54" s="113"/>
      <c r="K54" s="114"/>
      <c r="L54" s="237" t="s">
        <v>219</v>
      </c>
      <c r="M54" s="116" t="s">
        <v>220</v>
      </c>
      <c r="N54" s="21">
        <f t="shared" si="0"/>
        <v>1</v>
      </c>
      <c r="O54" s="22">
        <f t="shared" si="1"/>
        <v>1</v>
      </c>
      <c r="P54" s="206">
        <f t="shared" si="2"/>
        <v>1</v>
      </c>
      <c r="Q54" s="355"/>
      <c r="R54" s="87"/>
    </row>
    <row r="55" spans="1:18" ht="147" hidden="1" thickBot="1" x14ac:dyDescent="0.3">
      <c r="A55" s="291"/>
      <c r="B55" s="7" t="s">
        <v>9</v>
      </c>
      <c r="C55" s="7">
        <v>11</v>
      </c>
      <c r="D55" s="9" t="s">
        <v>62</v>
      </c>
      <c r="E55" s="77" t="str">
        <f>VLOOKUP(F55,Guia!$A$71:$B$85,2,0)</f>
        <v>Oficina Asesora de Planeación Institucional</v>
      </c>
      <c r="F55" s="63" t="s">
        <v>86</v>
      </c>
      <c r="G55" s="77" t="s">
        <v>182</v>
      </c>
      <c r="H55" s="149"/>
      <c r="I55" s="149"/>
      <c r="J55" s="149" t="s">
        <v>137</v>
      </c>
      <c r="K55" s="150"/>
      <c r="L55" s="224" t="s">
        <v>136</v>
      </c>
      <c r="M55" s="226" t="s">
        <v>284</v>
      </c>
      <c r="N55" s="264">
        <f t="shared" si="0"/>
        <v>0.5</v>
      </c>
      <c r="O55" s="22">
        <f t="shared" si="1"/>
        <v>0.5</v>
      </c>
      <c r="P55" s="206">
        <f t="shared" si="2"/>
        <v>0.5</v>
      </c>
      <c r="Q55" s="355"/>
      <c r="R55" s="96" t="s">
        <v>285</v>
      </c>
    </row>
    <row r="56" spans="1:18" ht="109.5" hidden="1" thickBot="1" x14ac:dyDescent="0.3">
      <c r="A56" s="291"/>
      <c r="B56" s="7" t="s">
        <v>13</v>
      </c>
      <c r="C56" s="7">
        <v>11</v>
      </c>
      <c r="D56" s="6" t="s">
        <v>63</v>
      </c>
      <c r="E56" s="76" t="str">
        <f>VLOOKUP(F56,Guia!$A$71:$B$85,2,0)</f>
        <v>Dirección Ejecutiva</v>
      </c>
      <c r="F56" s="62" t="s">
        <v>275</v>
      </c>
      <c r="G56" s="76" t="s">
        <v>180</v>
      </c>
      <c r="H56" s="145" t="s">
        <v>137</v>
      </c>
      <c r="I56" s="146"/>
      <c r="J56" s="146"/>
      <c r="K56" s="147"/>
      <c r="L56" s="143" t="s">
        <v>172</v>
      </c>
      <c r="M56" s="144" t="s">
        <v>259</v>
      </c>
      <c r="N56" s="28">
        <f t="shared" si="0"/>
        <v>1</v>
      </c>
      <c r="O56" s="22">
        <f t="shared" si="1"/>
        <v>1</v>
      </c>
      <c r="P56" s="206">
        <f t="shared" si="2"/>
        <v>1</v>
      </c>
      <c r="Q56" s="355"/>
      <c r="R56" s="95" t="s">
        <v>260</v>
      </c>
    </row>
    <row r="57" spans="1:18" ht="90.75" hidden="1" thickBot="1" x14ac:dyDescent="0.3">
      <c r="A57" s="291"/>
      <c r="B57" s="292" t="s">
        <v>10</v>
      </c>
      <c r="C57" s="292">
        <v>11</v>
      </c>
      <c r="D57" s="5" t="s">
        <v>40</v>
      </c>
      <c r="E57" s="70" t="str">
        <f>VLOOKUP(F57,Guia!$A$71:$B$85,2,0)</f>
        <v>Dirección Ejecutiva</v>
      </c>
      <c r="F57" s="51" t="s">
        <v>98</v>
      </c>
      <c r="G57" s="70" t="s">
        <v>191</v>
      </c>
      <c r="H57" s="151" t="s">
        <v>137</v>
      </c>
      <c r="I57" s="152"/>
      <c r="J57" s="166"/>
      <c r="K57" s="153"/>
      <c r="L57" s="159" t="s">
        <v>130</v>
      </c>
      <c r="M57" s="160" t="s">
        <v>173</v>
      </c>
      <c r="N57" s="30">
        <f t="shared" si="0"/>
        <v>1</v>
      </c>
      <c r="O57" s="22">
        <f t="shared" si="1"/>
        <v>1</v>
      </c>
      <c r="P57" s="349">
        <f>IF(ISERROR(AVERAGE(N57:N58))=TRUE,"",AVERAGE(N57:N58))</f>
        <v>1</v>
      </c>
      <c r="Q57" s="355"/>
      <c r="R57" s="97"/>
    </row>
    <row r="58" spans="1:18" ht="45.75" hidden="1" thickBot="1" x14ac:dyDescent="0.3">
      <c r="A58" s="291"/>
      <c r="B58" s="293"/>
      <c r="C58" s="293"/>
      <c r="D58" s="12" t="s">
        <v>212</v>
      </c>
      <c r="E58" s="80" t="str">
        <f>VLOOKUP(F58,Guia!$A$71:$B$85,2,0)</f>
        <v>Dirección Ejecutiva</v>
      </c>
      <c r="F58" s="64" t="s">
        <v>98</v>
      </c>
      <c r="G58" s="69" t="s">
        <v>192</v>
      </c>
      <c r="H58" s="161" t="s">
        <v>137</v>
      </c>
      <c r="I58" s="162"/>
      <c r="J58" s="162"/>
      <c r="K58" s="163"/>
      <c r="L58" s="164" t="s">
        <v>213</v>
      </c>
      <c r="M58" s="165" t="s">
        <v>214</v>
      </c>
      <c r="N58" s="24">
        <f t="shared" si="0"/>
        <v>1</v>
      </c>
      <c r="O58" s="22">
        <f t="shared" si="1"/>
        <v>1</v>
      </c>
      <c r="P58" s="351"/>
      <c r="Q58" s="355"/>
      <c r="R58" s="236"/>
    </row>
    <row r="59" spans="1:18" ht="57" hidden="1" thickBot="1" x14ac:dyDescent="0.3">
      <c r="A59" s="291"/>
      <c r="B59" s="14" t="s">
        <v>11</v>
      </c>
      <c r="C59" s="186">
        <v>11</v>
      </c>
      <c r="D59" s="10" t="s">
        <v>41</v>
      </c>
      <c r="E59" s="78" t="str">
        <f>VLOOKUP(F59,Guia!$A$71:$B$85,2,0)</f>
        <v>Dirección Ejecutiva</v>
      </c>
      <c r="F59" s="52" t="s">
        <v>98</v>
      </c>
      <c r="G59" s="78" t="s">
        <v>193</v>
      </c>
      <c r="H59" s="151" t="s">
        <v>137</v>
      </c>
      <c r="I59" s="152"/>
      <c r="J59" s="152"/>
      <c r="K59" s="153"/>
      <c r="L59" s="229" t="s">
        <v>217</v>
      </c>
      <c r="M59" s="154" t="s">
        <v>218</v>
      </c>
      <c r="N59" s="29">
        <f t="shared" si="0"/>
        <v>1</v>
      </c>
      <c r="O59" s="22">
        <f t="shared" si="1"/>
        <v>1</v>
      </c>
      <c r="P59" s="206">
        <f t="shared" si="2"/>
        <v>1</v>
      </c>
      <c r="Q59" s="355"/>
      <c r="R59" s="98"/>
    </row>
    <row r="60" spans="1:18" ht="93.75" customHeight="1" thickBot="1" x14ac:dyDescent="0.3">
      <c r="A60" s="291"/>
      <c r="B60" s="180" t="s">
        <v>12</v>
      </c>
      <c r="C60" s="185">
        <v>11</v>
      </c>
      <c r="D60" s="11" t="s">
        <v>118</v>
      </c>
      <c r="E60" s="79" t="str">
        <f>VLOOKUP(F60,Guia!$A$71:$B$85,2,0)</f>
        <v>Dirección Corporativa</v>
      </c>
      <c r="F60" s="53" t="s">
        <v>95</v>
      </c>
      <c r="G60" s="79" t="s">
        <v>197</v>
      </c>
      <c r="H60" s="155" t="s">
        <v>137</v>
      </c>
      <c r="I60" s="156"/>
      <c r="J60" s="157"/>
      <c r="K60" s="158"/>
      <c r="L60" s="224" t="s">
        <v>170</v>
      </c>
      <c r="M60" s="144" t="s">
        <v>305</v>
      </c>
      <c r="N60" s="368">
        <f t="shared" si="0"/>
        <v>1</v>
      </c>
      <c r="O60" s="22">
        <f t="shared" si="1"/>
        <v>1</v>
      </c>
      <c r="P60" s="206">
        <f t="shared" si="2"/>
        <v>1</v>
      </c>
      <c r="Q60" s="355"/>
      <c r="R60" s="99" t="s">
        <v>223</v>
      </c>
    </row>
    <row r="61" spans="1:18" ht="102" hidden="1" thickBot="1" x14ac:dyDescent="0.3">
      <c r="A61" s="291"/>
      <c r="B61" s="292" t="s">
        <v>14</v>
      </c>
      <c r="C61" s="292">
        <v>11</v>
      </c>
      <c r="D61" s="11" t="s">
        <v>107</v>
      </c>
      <c r="E61" s="79" t="str">
        <f>VLOOKUP(F61,Guia!$A$71:$B$85,2,0)</f>
        <v>Dirección Corporativa</v>
      </c>
      <c r="F61" s="53" t="s">
        <v>97</v>
      </c>
      <c r="G61" s="79" t="s">
        <v>206</v>
      </c>
      <c r="H61" s="155"/>
      <c r="I61" s="156"/>
      <c r="J61" s="157" t="s">
        <v>75</v>
      </c>
      <c r="K61" s="158"/>
      <c r="L61" s="238" t="s">
        <v>221</v>
      </c>
      <c r="M61" s="129"/>
      <c r="N61" s="30">
        <f t="shared" si="0"/>
        <v>0.5</v>
      </c>
      <c r="O61" s="22">
        <f t="shared" si="1"/>
        <v>0.5</v>
      </c>
      <c r="P61" s="349">
        <f>IF(ISERROR(AVERAGE(N61:N62))=TRUE,"",AVERAGE(N61:N62))</f>
        <v>0.75</v>
      </c>
      <c r="Q61" s="355"/>
      <c r="R61" s="99" t="s">
        <v>301</v>
      </c>
    </row>
    <row r="62" spans="1:18" ht="57" hidden="1" thickBot="1" x14ac:dyDescent="0.3">
      <c r="A62" s="291"/>
      <c r="B62" s="293"/>
      <c r="C62" s="293"/>
      <c r="D62" s="12" t="s">
        <v>108</v>
      </c>
      <c r="E62" s="80" t="str">
        <f>VLOOKUP(F62,Guia!$A$71:$B$85,2,0)</f>
        <v>Dirección Ejecutiva</v>
      </c>
      <c r="F62" s="64" t="s">
        <v>90</v>
      </c>
      <c r="G62" s="69" t="s">
        <v>207</v>
      </c>
      <c r="H62" s="161" t="s">
        <v>137</v>
      </c>
      <c r="I62" s="162"/>
      <c r="J62" s="162"/>
      <c r="K62" s="163"/>
      <c r="L62" s="164" t="s">
        <v>215</v>
      </c>
      <c r="M62" s="165" t="s">
        <v>229</v>
      </c>
      <c r="N62" s="24">
        <f t="shared" si="0"/>
        <v>1</v>
      </c>
      <c r="O62" s="22">
        <f t="shared" si="1"/>
        <v>1</v>
      </c>
      <c r="P62" s="351"/>
      <c r="Q62" s="355"/>
      <c r="R62" s="100"/>
    </row>
    <row r="63" spans="1:18" ht="51.75" hidden="1" thickBot="1" x14ac:dyDescent="0.3">
      <c r="A63" s="291"/>
      <c r="B63" s="7" t="s">
        <v>15</v>
      </c>
      <c r="C63" s="7">
        <v>11</v>
      </c>
      <c r="D63" s="8" t="s">
        <v>109</v>
      </c>
      <c r="E63" s="76" t="str">
        <f>VLOOKUP(F63,Guia!$A$71:$B$85,2,0)</f>
        <v>Oficina Asesora de Planeación Institucional</v>
      </c>
      <c r="F63" s="62" t="s">
        <v>85</v>
      </c>
      <c r="G63" s="76" t="s">
        <v>190</v>
      </c>
      <c r="H63" s="148"/>
      <c r="I63" s="149"/>
      <c r="J63" s="149" t="s">
        <v>75</v>
      </c>
      <c r="K63" s="150"/>
      <c r="L63" s="143"/>
      <c r="M63" s="277" t="s">
        <v>250</v>
      </c>
      <c r="N63" s="264">
        <f t="shared" ref="N63:N79" si="3">IF(H63="X",1,IF(I63="X",0,IF(J63="X",0.5,"")))</f>
        <v>0.5</v>
      </c>
      <c r="O63" s="22">
        <f t="shared" si="1"/>
        <v>0.5</v>
      </c>
      <c r="P63" s="206">
        <f>+N63</f>
        <v>0.5</v>
      </c>
      <c r="Q63" s="355"/>
      <c r="R63" s="95" t="s">
        <v>267</v>
      </c>
    </row>
    <row r="64" spans="1:18" ht="135.75" hidden="1" thickBot="1" x14ac:dyDescent="0.3">
      <c r="A64" s="291"/>
      <c r="B64" s="294" t="s">
        <v>16</v>
      </c>
      <c r="C64" s="292">
        <v>11</v>
      </c>
      <c r="D64" s="5" t="s">
        <v>64</v>
      </c>
      <c r="E64" s="70" t="str">
        <f>VLOOKUP(F64,Guia!$A$71:$B$85,2,0)</f>
        <v>Dirección Ejecutiva</v>
      </c>
      <c r="F64" s="51" t="s">
        <v>275</v>
      </c>
      <c r="G64" s="70" t="s">
        <v>205</v>
      </c>
      <c r="H64" s="151"/>
      <c r="I64" s="152"/>
      <c r="J64" s="166" t="s">
        <v>75</v>
      </c>
      <c r="K64" s="153"/>
      <c r="L64" s="276"/>
      <c r="M64" s="160" t="s">
        <v>253</v>
      </c>
      <c r="N64" s="263">
        <f t="shared" si="3"/>
        <v>0.5</v>
      </c>
      <c r="O64" s="22">
        <f t="shared" si="1"/>
        <v>0.5</v>
      </c>
      <c r="P64" s="349">
        <f>IF(ISERROR(AVERAGE(N64:N65))=TRUE,"",AVERAGE(N64:N65))</f>
        <v>0.5</v>
      </c>
      <c r="Q64" s="355"/>
      <c r="R64" s="99" t="s">
        <v>302</v>
      </c>
    </row>
    <row r="65" spans="1:23" ht="87.75" hidden="1" customHeight="1" thickBot="1" x14ac:dyDescent="0.3">
      <c r="A65" s="291"/>
      <c r="B65" s="294"/>
      <c r="C65" s="293"/>
      <c r="D65" s="12" t="s">
        <v>65</v>
      </c>
      <c r="E65" s="80" t="str">
        <f>VLOOKUP(F65,Guia!$A$71:$B$85,2,0)</f>
        <v>Dirección Corporativa</v>
      </c>
      <c r="F65" s="64" t="s">
        <v>92</v>
      </c>
      <c r="G65" s="69" t="s">
        <v>200</v>
      </c>
      <c r="H65" s="161"/>
      <c r="I65" s="162"/>
      <c r="J65" s="162" t="s">
        <v>137</v>
      </c>
      <c r="K65" s="163"/>
      <c r="L65" s="164"/>
      <c r="M65" s="165" t="s">
        <v>292</v>
      </c>
      <c r="N65" s="264">
        <f t="shared" si="3"/>
        <v>0.5</v>
      </c>
      <c r="O65" s="22">
        <f t="shared" si="1"/>
        <v>0.5</v>
      </c>
      <c r="P65" s="351"/>
      <c r="Q65" s="355"/>
      <c r="R65" s="100" t="s">
        <v>235</v>
      </c>
    </row>
    <row r="66" spans="1:23" ht="203.25" hidden="1" thickBot="1" x14ac:dyDescent="0.3">
      <c r="A66" s="291"/>
      <c r="B66" s="180" t="s">
        <v>17</v>
      </c>
      <c r="C66" s="185">
        <v>11</v>
      </c>
      <c r="D66" s="11" t="s">
        <v>120</v>
      </c>
      <c r="E66" s="79" t="str">
        <f>VLOOKUP(F66,Guia!$A$71:$B$85,2,0)</f>
        <v>Dirección Corporativa</v>
      </c>
      <c r="F66" s="53" t="s">
        <v>96</v>
      </c>
      <c r="G66" s="79" t="s">
        <v>179</v>
      </c>
      <c r="H66" s="155"/>
      <c r="I66" s="156"/>
      <c r="J66" s="157" t="s">
        <v>75</v>
      </c>
      <c r="K66" s="158"/>
      <c r="L66" s="159"/>
      <c r="M66" s="160" t="s">
        <v>293</v>
      </c>
      <c r="N66" s="265">
        <f t="shared" si="3"/>
        <v>0.5</v>
      </c>
      <c r="O66" s="22">
        <f t="shared" si="1"/>
        <v>0.5</v>
      </c>
      <c r="P66" s="208">
        <f>+N66</f>
        <v>0.5</v>
      </c>
      <c r="Q66" s="356"/>
      <c r="R66" s="100" t="s">
        <v>298</v>
      </c>
    </row>
    <row r="67" spans="1:23" ht="203.25" hidden="1" thickBot="1" x14ac:dyDescent="0.3">
      <c r="A67" s="295" t="s">
        <v>60</v>
      </c>
      <c r="B67" s="296"/>
      <c r="C67" s="183">
        <v>8</v>
      </c>
      <c r="D67" s="6" t="s">
        <v>121</v>
      </c>
      <c r="E67" s="76" t="str">
        <f>VLOOKUP(F67,Guia!$A$71:$B$85,2,0)</f>
        <v>Dirección Ejecutiva</v>
      </c>
      <c r="F67" s="62" t="s">
        <v>275</v>
      </c>
      <c r="G67" s="76" t="s">
        <v>194</v>
      </c>
      <c r="H67" s="145"/>
      <c r="I67" s="201"/>
      <c r="J67" s="201" t="s">
        <v>75</v>
      </c>
      <c r="K67" s="147"/>
      <c r="L67" s="224" t="s">
        <v>174</v>
      </c>
      <c r="M67" s="144" t="s">
        <v>256</v>
      </c>
      <c r="N67" s="265">
        <f t="shared" si="3"/>
        <v>0.5</v>
      </c>
      <c r="O67" s="22">
        <f t="shared" si="1"/>
        <v>0.5</v>
      </c>
      <c r="P67" s="204">
        <f>+N67</f>
        <v>0.5</v>
      </c>
      <c r="Q67" s="104">
        <f>IF(ISERROR(AVERAGE(P67:P67))=TRUE,"",AVERAGE(P67:P67))</f>
        <v>0.5</v>
      </c>
      <c r="R67" s="95" t="s">
        <v>262</v>
      </c>
    </row>
    <row r="68" spans="1:23" ht="39" thickBot="1" x14ac:dyDescent="0.3">
      <c r="A68" s="305" t="s">
        <v>18</v>
      </c>
      <c r="B68" s="306"/>
      <c r="C68" s="210">
        <v>10</v>
      </c>
      <c r="D68" s="6" t="s">
        <v>66</v>
      </c>
      <c r="E68" s="76" t="str">
        <f>VLOOKUP(F68,Guia!$A$71:$B$85,2,0)</f>
        <v>Dirección Corporativa</v>
      </c>
      <c r="F68" s="62" t="s">
        <v>95</v>
      </c>
      <c r="G68" s="76" t="s">
        <v>195</v>
      </c>
      <c r="H68" s="151" t="s">
        <v>137</v>
      </c>
      <c r="I68" s="152"/>
      <c r="J68" s="152"/>
      <c r="K68" s="153"/>
      <c r="L68" s="370" t="s">
        <v>306</v>
      </c>
      <c r="M68" s="199" t="s">
        <v>303</v>
      </c>
      <c r="N68" s="200">
        <f t="shared" si="3"/>
        <v>1</v>
      </c>
      <c r="O68" s="22">
        <f t="shared" si="1"/>
        <v>1</v>
      </c>
      <c r="P68" s="204">
        <f>+N68</f>
        <v>1</v>
      </c>
      <c r="Q68" s="178">
        <f>+N68</f>
        <v>1</v>
      </c>
      <c r="R68" s="369" t="s">
        <v>307</v>
      </c>
    </row>
    <row r="69" spans="1:23" ht="127.5" hidden="1" x14ac:dyDescent="0.25">
      <c r="A69" s="307" t="s">
        <v>19</v>
      </c>
      <c r="B69" s="308"/>
      <c r="C69" s="362">
        <v>12</v>
      </c>
      <c r="D69" s="11" t="s">
        <v>122</v>
      </c>
      <c r="E69" s="79" t="str">
        <f>VLOOKUP(F69,Guia!$A$71:$B$85,2,0)</f>
        <v>Dirección Ejecutiva</v>
      </c>
      <c r="F69" s="53" t="s">
        <v>275</v>
      </c>
      <c r="G69" s="79" t="s">
        <v>202</v>
      </c>
      <c r="H69" s="155"/>
      <c r="I69" s="156"/>
      <c r="J69" s="157" t="s">
        <v>75</v>
      </c>
      <c r="K69" s="158"/>
      <c r="L69" s="159"/>
      <c r="M69" s="160" t="s">
        <v>263</v>
      </c>
      <c r="N69" s="263">
        <f t="shared" si="3"/>
        <v>0.5</v>
      </c>
      <c r="O69" s="22">
        <f t="shared" si="1"/>
        <v>0.5</v>
      </c>
      <c r="P69" s="349">
        <f>IF(ISERROR(AVERAGE(N69:N70))=TRUE,"",AVERAGE(N69:N70))</f>
        <v>0.5</v>
      </c>
      <c r="Q69" s="322">
        <f>IF(ISERROR(AVERAGE(P69:P70))=TRUE,"",AVERAGE(P69:P70))</f>
        <v>0.5</v>
      </c>
      <c r="R69" s="99" t="s">
        <v>232</v>
      </c>
      <c r="T69" s="203"/>
      <c r="U69" s="203"/>
      <c r="V69" s="203"/>
      <c r="W69" s="203"/>
    </row>
    <row r="70" spans="1:23" ht="113.25" hidden="1" thickBot="1" x14ac:dyDescent="0.3">
      <c r="A70" s="301"/>
      <c r="B70" s="302"/>
      <c r="C70" s="353"/>
      <c r="D70" s="12" t="s">
        <v>131</v>
      </c>
      <c r="E70" s="80" t="str">
        <f>VLOOKUP(F70,Guia!$A$71:$B$85,2,0)</f>
        <v>Dirección Corporativa</v>
      </c>
      <c r="F70" s="64" t="s">
        <v>92</v>
      </c>
      <c r="G70" s="69" t="s">
        <v>204</v>
      </c>
      <c r="H70" s="161"/>
      <c r="I70" s="162"/>
      <c r="J70" s="162" t="s">
        <v>75</v>
      </c>
      <c r="K70" s="163"/>
      <c r="L70" s="239" t="s">
        <v>226</v>
      </c>
      <c r="M70" s="165" t="s">
        <v>294</v>
      </c>
      <c r="N70" s="264">
        <f t="shared" si="3"/>
        <v>0.5</v>
      </c>
      <c r="O70" s="22">
        <f t="shared" si="1"/>
        <v>0.5</v>
      </c>
      <c r="P70" s="351"/>
      <c r="Q70" s="323"/>
      <c r="R70" s="100" t="s">
        <v>265</v>
      </c>
      <c r="T70" s="203"/>
      <c r="U70" s="203"/>
      <c r="V70" s="203"/>
      <c r="W70" s="203"/>
    </row>
    <row r="71" spans="1:23" ht="169.5" hidden="1" thickBot="1" x14ac:dyDescent="0.3">
      <c r="A71" s="309" t="s">
        <v>20</v>
      </c>
      <c r="B71" s="310"/>
      <c r="C71" s="211">
        <v>13</v>
      </c>
      <c r="D71" s="6" t="s">
        <v>67</v>
      </c>
      <c r="E71" s="76" t="str">
        <f>VLOOKUP(F71,Guia!$A$71:$B$85,2,0)</f>
        <v>Dirección Corporativa</v>
      </c>
      <c r="F71" s="62" t="s">
        <v>92</v>
      </c>
      <c r="G71" s="76" t="s">
        <v>200</v>
      </c>
      <c r="H71" s="148"/>
      <c r="I71" s="149"/>
      <c r="J71" s="149" t="s">
        <v>137</v>
      </c>
      <c r="K71" s="150"/>
      <c r="L71" s="170"/>
      <c r="M71" s="171" t="s">
        <v>295</v>
      </c>
      <c r="N71" s="267">
        <f t="shared" si="3"/>
        <v>0.5</v>
      </c>
      <c r="O71" s="22">
        <f t="shared" si="1"/>
        <v>0.5</v>
      </c>
      <c r="P71" s="205">
        <f>+N71</f>
        <v>0.5</v>
      </c>
      <c r="Q71" s="105">
        <f>+N71</f>
        <v>0.5</v>
      </c>
      <c r="R71" s="100" t="s">
        <v>299</v>
      </c>
      <c r="T71" s="203"/>
      <c r="U71" s="203"/>
      <c r="V71" s="203"/>
      <c r="W71" s="203"/>
    </row>
    <row r="72" spans="1:23" ht="166.5" hidden="1" thickBot="1" x14ac:dyDescent="0.3">
      <c r="A72" s="311" t="s">
        <v>21</v>
      </c>
      <c r="B72" s="312"/>
      <c r="C72" s="183">
        <v>14</v>
      </c>
      <c r="D72" s="6" t="s">
        <v>123</v>
      </c>
      <c r="E72" s="76" t="str">
        <f>VLOOKUP(F72,Guia!$A$71:$B$85,2,0)</f>
        <v>Dirección Corporativa</v>
      </c>
      <c r="F72" s="62" t="s">
        <v>97</v>
      </c>
      <c r="G72" s="76" t="s">
        <v>176</v>
      </c>
      <c r="H72" s="149" t="s">
        <v>137</v>
      </c>
      <c r="I72" s="149"/>
      <c r="J72" s="149"/>
      <c r="K72" s="147"/>
      <c r="L72" s="241" t="s">
        <v>221</v>
      </c>
      <c r="M72" s="144" t="s">
        <v>257</v>
      </c>
      <c r="N72" s="248">
        <f>IF(H72="X",1,IF(I72="X",0,IF(J72="X",0.5,"")))</f>
        <v>1</v>
      </c>
      <c r="O72" s="22">
        <f t="shared" si="1"/>
        <v>1</v>
      </c>
      <c r="P72" s="204">
        <f>+N72</f>
        <v>1</v>
      </c>
      <c r="Q72" s="220">
        <f>IF(ISERROR(AVERAGE(P72:P72))=TRUE,"",AVERAGE(P72:P72))</f>
        <v>1</v>
      </c>
      <c r="R72" s="95" t="s">
        <v>266</v>
      </c>
      <c r="T72" s="203"/>
      <c r="U72" s="203"/>
      <c r="V72" s="203"/>
      <c r="W72" s="203"/>
    </row>
    <row r="73" spans="1:23" ht="191.25" hidden="1" x14ac:dyDescent="0.25">
      <c r="A73" s="297" t="s">
        <v>22</v>
      </c>
      <c r="B73" s="298"/>
      <c r="C73" s="13">
        <v>15</v>
      </c>
      <c r="D73" s="213" t="s">
        <v>124</v>
      </c>
      <c r="E73" s="214" t="str">
        <f>VLOOKUP(F73,Guia!$A$71:$B$85,2,0)</f>
        <v>Dirección Corporativa</v>
      </c>
      <c r="F73" s="215" t="s">
        <v>92</v>
      </c>
      <c r="G73" s="214" t="s">
        <v>203</v>
      </c>
      <c r="H73" s="216" t="s">
        <v>137</v>
      </c>
      <c r="I73" s="217"/>
      <c r="J73" s="217"/>
      <c r="K73" s="218"/>
      <c r="L73" s="240" t="s">
        <v>227</v>
      </c>
      <c r="M73" s="142" t="s">
        <v>228</v>
      </c>
      <c r="N73" s="27">
        <f>IF(H73="X",1,IF(I73="X",0,IF(J73="X",0.5,"")))</f>
        <v>1</v>
      </c>
      <c r="O73" s="22">
        <f t="shared" si="1"/>
        <v>1</v>
      </c>
      <c r="P73" s="219">
        <f>+N73</f>
        <v>1</v>
      </c>
      <c r="Q73" s="177">
        <f>IF(ISERROR(AVERAGE(P73:P73))=TRUE,"",AVERAGE(P73:P73))</f>
        <v>1</v>
      </c>
      <c r="R73" s="90"/>
    </row>
    <row r="74" spans="1:23" ht="259.5" hidden="1" thickBot="1" x14ac:dyDescent="0.3">
      <c r="A74" s="303" t="s">
        <v>23</v>
      </c>
      <c r="B74" s="304"/>
      <c r="C74" s="182">
        <v>16</v>
      </c>
      <c r="D74" s="6" t="s">
        <v>175</v>
      </c>
      <c r="E74" s="76" t="str">
        <f>VLOOKUP(F74,Guia!$A$71:$B$85,2,0)</f>
        <v>Dirección Corporativa</v>
      </c>
      <c r="F74" s="62" t="s">
        <v>92</v>
      </c>
      <c r="G74" s="76" t="s">
        <v>204</v>
      </c>
      <c r="H74" s="148" t="s">
        <v>75</v>
      </c>
      <c r="I74" s="149"/>
      <c r="J74" s="149"/>
      <c r="K74" s="150"/>
      <c r="L74" s="143"/>
      <c r="M74" s="144" t="s">
        <v>296</v>
      </c>
      <c r="N74" s="265">
        <f t="shared" si="3"/>
        <v>1</v>
      </c>
      <c r="O74" s="22">
        <f t="shared" si="1"/>
        <v>1</v>
      </c>
      <c r="P74" s="204">
        <f>+N74</f>
        <v>1</v>
      </c>
      <c r="Q74" s="106">
        <f>+N74</f>
        <v>1</v>
      </c>
      <c r="R74" s="100" t="s">
        <v>236</v>
      </c>
    </row>
    <row r="75" spans="1:23" ht="76.5" hidden="1" x14ac:dyDescent="0.25">
      <c r="A75" s="297" t="s">
        <v>24</v>
      </c>
      <c r="B75" s="298"/>
      <c r="C75" s="13"/>
      <c r="D75" s="32" t="s">
        <v>125</v>
      </c>
      <c r="E75" s="71"/>
      <c r="F75" s="50"/>
      <c r="G75" s="71"/>
      <c r="H75" s="243"/>
      <c r="I75" s="243"/>
      <c r="J75" s="243"/>
      <c r="K75" s="243" t="s">
        <v>75</v>
      </c>
      <c r="L75" s="33"/>
      <c r="M75" s="50"/>
      <c r="N75" s="34" t="str">
        <f t="shared" si="3"/>
        <v/>
      </c>
      <c r="O75" s="22"/>
      <c r="P75" s="349" t="str">
        <f>IF(ISERROR(AVERAGE(N75:N79))=TRUE,"",AVERAGE(N75:N79))</f>
        <v/>
      </c>
      <c r="Q75" s="313" t="str">
        <f>IF(ISERROR(AVERAGE(P75:P79))=TRUE,"",AVERAGE(P75:P79))</f>
        <v/>
      </c>
      <c r="R75" s="103"/>
    </row>
    <row r="76" spans="1:23" ht="63.75" hidden="1" x14ac:dyDescent="0.25">
      <c r="A76" s="299"/>
      <c r="B76" s="300"/>
      <c r="C76" s="352">
        <v>17</v>
      </c>
      <c r="D76" s="42" t="s">
        <v>126</v>
      </c>
      <c r="E76" s="81" t="str">
        <f>VLOOKUP(F76,Guia!$A$71:$B$85,2,0)</f>
        <v>Dirección Corporativa</v>
      </c>
      <c r="F76" s="65" t="s">
        <v>96</v>
      </c>
      <c r="G76" s="81" t="s">
        <v>203</v>
      </c>
      <c r="H76" s="172"/>
      <c r="I76" s="173"/>
      <c r="J76" s="173"/>
      <c r="K76" s="174" t="s">
        <v>75</v>
      </c>
      <c r="L76" s="175"/>
      <c r="M76" s="176"/>
      <c r="N76" s="31" t="str">
        <f t="shared" si="3"/>
        <v/>
      </c>
      <c r="O76" s="22" t="str">
        <f t="shared" si="1"/>
        <v/>
      </c>
      <c r="P76" s="350"/>
      <c r="Q76" s="314"/>
      <c r="R76" s="101"/>
    </row>
    <row r="77" spans="1:23" ht="38.25" hidden="1" x14ac:dyDescent="0.25">
      <c r="A77" s="299"/>
      <c r="B77" s="300"/>
      <c r="C77" s="352"/>
      <c r="D77" s="42" t="s">
        <v>127</v>
      </c>
      <c r="E77" s="81" t="str">
        <f>VLOOKUP(F77,Guia!$A$71:$B$85,2,0)</f>
        <v>Dirección Corporativa</v>
      </c>
      <c r="F77" s="65" t="s">
        <v>96</v>
      </c>
      <c r="G77" s="81" t="s">
        <v>203</v>
      </c>
      <c r="H77" s="172"/>
      <c r="I77" s="173"/>
      <c r="J77" s="173"/>
      <c r="K77" s="174" t="s">
        <v>75</v>
      </c>
      <c r="L77" s="175"/>
      <c r="M77" s="176"/>
      <c r="N77" s="31" t="str">
        <f t="shared" si="3"/>
        <v/>
      </c>
      <c r="O77" s="22" t="str">
        <f t="shared" si="1"/>
        <v/>
      </c>
      <c r="P77" s="350"/>
      <c r="Q77" s="314"/>
      <c r="R77" s="101"/>
    </row>
    <row r="78" spans="1:23" ht="63.75" hidden="1" x14ac:dyDescent="0.25">
      <c r="A78" s="299"/>
      <c r="B78" s="300"/>
      <c r="C78" s="352"/>
      <c r="D78" s="42" t="s">
        <v>128</v>
      </c>
      <c r="E78" s="81" t="str">
        <f>VLOOKUP(F78,Guia!$A$71:$B$85,2,0)</f>
        <v>Dirección Corporativa</v>
      </c>
      <c r="F78" s="65" t="s">
        <v>96</v>
      </c>
      <c r="G78" s="81" t="s">
        <v>176</v>
      </c>
      <c r="H78" s="172"/>
      <c r="I78" s="173"/>
      <c r="J78" s="173"/>
      <c r="K78" s="174" t="s">
        <v>75</v>
      </c>
      <c r="L78" s="175"/>
      <c r="M78" s="176"/>
      <c r="N78" s="31" t="str">
        <f t="shared" si="3"/>
        <v/>
      </c>
      <c r="O78" s="22" t="str">
        <f>+N78</f>
        <v/>
      </c>
      <c r="P78" s="350"/>
      <c r="Q78" s="314"/>
      <c r="R78" s="101"/>
    </row>
    <row r="79" spans="1:23" ht="39" hidden="1" customHeight="1" thickBot="1" x14ac:dyDescent="0.3">
      <c r="A79" s="301"/>
      <c r="B79" s="302"/>
      <c r="C79" s="353"/>
      <c r="D79" s="39" t="s">
        <v>129</v>
      </c>
      <c r="E79" s="74" t="str">
        <f>VLOOKUP(F79,Guia!$A$71:$B$85,2,0)</f>
        <v>Dirección Corporativa</v>
      </c>
      <c r="F79" s="60" t="s">
        <v>96</v>
      </c>
      <c r="G79" s="233" t="s">
        <v>178</v>
      </c>
      <c r="H79" s="167"/>
      <c r="I79" s="168"/>
      <c r="J79" s="168"/>
      <c r="K79" s="169" t="s">
        <v>75</v>
      </c>
      <c r="L79" s="135"/>
      <c r="M79" s="136"/>
      <c r="N79" s="24" t="str">
        <f t="shared" si="3"/>
        <v/>
      </c>
      <c r="O79" s="22" t="str">
        <f>+N79</f>
        <v/>
      </c>
      <c r="P79" s="351"/>
      <c r="Q79" s="315"/>
      <c r="R79" s="92"/>
    </row>
    <row r="80" spans="1:23" ht="102.75" hidden="1" thickBot="1" x14ac:dyDescent="0.3">
      <c r="A80" s="282" t="s">
        <v>25</v>
      </c>
      <c r="B80" s="283"/>
      <c r="C80" s="212">
        <v>20</v>
      </c>
      <c r="D80" s="8" t="s">
        <v>119</v>
      </c>
      <c r="E80" s="196" t="str">
        <f>VLOOKUP(F80,Guia!$A$71:$B$85,2,0)</f>
        <v>Dirección Corporativa</v>
      </c>
      <c r="F80" s="197" t="s">
        <v>92</v>
      </c>
      <c r="G80" s="196" t="s">
        <v>201</v>
      </c>
      <c r="H80" s="148"/>
      <c r="I80" s="149"/>
      <c r="J80" s="149" t="s">
        <v>75</v>
      </c>
      <c r="K80" s="150"/>
      <c r="L80" s="202"/>
      <c r="M80" s="198" t="s">
        <v>297</v>
      </c>
      <c r="N80" s="265">
        <f>IF(H80="X",1,IF(I80="X",0,IF(J80="X",0.5,"")))</f>
        <v>0.5</v>
      </c>
      <c r="O80" s="22">
        <f>+N80</f>
        <v>0.5</v>
      </c>
      <c r="P80" s="204">
        <f>+N80</f>
        <v>0.5</v>
      </c>
      <c r="Q80" s="106">
        <f>IF(ISERROR(AVERAGE(P80:P80))=TRUE,"",AVERAGE(P80:P80))</f>
        <v>0.5</v>
      </c>
      <c r="R80" s="95"/>
    </row>
    <row r="81" spans="1:17" ht="13.5" hidden="1" thickBot="1" x14ac:dyDescent="0.3">
      <c r="A81" s="13"/>
      <c r="B81" s="13"/>
      <c r="C81" s="13"/>
      <c r="D81" s="43"/>
      <c r="E81" s="54"/>
      <c r="F81" s="54"/>
      <c r="G81" s="54"/>
      <c r="H81" s="46"/>
      <c r="I81" s="46"/>
      <c r="J81" s="46"/>
      <c r="K81" s="46"/>
      <c r="N81" s="195">
        <f>AVERAGE(N12:N80)</f>
        <v>0.85952380952380947</v>
      </c>
      <c r="O81" s="195">
        <f>AVERAGE(O12:O80)</f>
        <v>0.81359338061465714</v>
      </c>
      <c r="P81" s="195">
        <f>AVERAGE(P12:P80)</f>
        <v>0.79935897435897429</v>
      </c>
      <c r="Q81" s="195">
        <f>AVERAGE(Q12:Q80)</f>
        <v>0.76833333333333331</v>
      </c>
    </row>
  </sheetData>
  <autoFilter ref="A11:R81" xr:uid="{00000000-0009-0000-0000-000001000000}">
    <filterColumn colId="4">
      <filters>
        <filter val="Dirección Corporativa"/>
      </filters>
    </filterColumn>
    <filterColumn colId="5">
      <filters>
        <filter val="Gestión Contractual"/>
      </filters>
    </filterColumn>
    <filterColumn colId="10">
      <filters blank="1"/>
    </filterColumn>
  </autoFilter>
  <mergeCells count="62">
    <mergeCell ref="Q53:Q66"/>
    <mergeCell ref="P69:P70"/>
    <mergeCell ref="B45:B49"/>
    <mergeCell ref="G10:G11"/>
    <mergeCell ref="G27:G35"/>
    <mergeCell ref="G36:G44"/>
    <mergeCell ref="B57:B58"/>
    <mergeCell ref="P57:P58"/>
    <mergeCell ref="O27:O35"/>
    <mergeCell ref="O36:O44"/>
    <mergeCell ref="B17:B26"/>
    <mergeCell ref="C57:C58"/>
    <mergeCell ref="C69:C70"/>
    <mergeCell ref="P75:P79"/>
    <mergeCell ref="C12:C16"/>
    <mergeCell ref="C17:C26"/>
    <mergeCell ref="C45:C49"/>
    <mergeCell ref="C61:C62"/>
    <mergeCell ref="C64:C65"/>
    <mergeCell ref="P61:P62"/>
    <mergeCell ref="P64:P65"/>
    <mergeCell ref="P45:P49"/>
    <mergeCell ref="P27:P44"/>
    <mergeCell ref="C27:C44"/>
    <mergeCell ref="C76:C79"/>
    <mergeCell ref="A12:A52"/>
    <mergeCell ref="Q12:Q52"/>
    <mergeCell ref="P12:P16"/>
    <mergeCell ref="P17:P26"/>
    <mergeCell ref="B27:B44"/>
    <mergeCell ref="Q75:Q79"/>
    <mergeCell ref="A1:B7"/>
    <mergeCell ref="E10:F10"/>
    <mergeCell ref="L10:L11"/>
    <mergeCell ref="D1:R8"/>
    <mergeCell ref="Q69:Q70"/>
    <mergeCell ref="N10:R10"/>
    <mergeCell ref="A9:R9"/>
    <mergeCell ref="A10:A11"/>
    <mergeCell ref="B10:B11"/>
    <mergeCell ref="D10:D11"/>
    <mergeCell ref="H10:K10"/>
    <mergeCell ref="L27:L34"/>
    <mergeCell ref="L36:L44"/>
    <mergeCell ref="M10:M11"/>
    <mergeCell ref="B12:B16"/>
    <mergeCell ref="A80:B80"/>
    <mergeCell ref="E27:E35"/>
    <mergeCell ref="F27:F35"/>
    <mergeCell ref="E36:E44"/>
    <mergeCell ref="F36:F44"/>
    <mergeCell ref="A53:A66"/>
    <mergeCell ref="B61:B62"/>
    <mergeCell ref="B64:B65"/>
    <mergeCell ref="A67:B67"/>
    <mergeCell ref="A75:B79"/>
    <mergeCell ref="A74:B74"/>
    <mergeCell ref="A68:B68"/>
    <mergeCell ref="A69:B70"/>
    <mergeCell ref="A71:B71"/>
    <mergeCell ref="A72:B72"/>
    <mergeCell ref="A73:B73"/>
  </mergeCells>
  <phoneticPr fontId="7" type="noConversion"/>
  <dataValidations count="1">
    <dataValidation type="list" allowBlank="1" showInputMessage="1" showErrorMessage="1" sqref="G12:G80" xr:uid="{00000000-0002-0000-0100-000001000000}">
      <formula1>#REF!</formula1>
    </dataValidation>
  </dataValidations>
  <hyperlinks>
    <hyperlink ref="L47" r:id="rId1" display="http://regioncentralrape.gov.co/programas-y-proyectos-2/" xr:uid="{00000000-0004-0000-0100-000000000000}"/>
    <hyperlink ref="L49" r:id="rId2" xr:uid="{00000000-0004-0000-0100-000001000000}"/>
    <hyperlink ref="L52" r:id="rId3" xr:uid="{00000000-0004-0000-0100-000002000000}"/>
    <hyperlink ref="L55" r:id="rId4" xr:uid="{00000000-0004-0000-0100-000003000000}"/>
    <hyperlink ref="L17" r:id="rId5" xr:uid="{00000000-0004-0000-0100-000004000000}"/>
    <hyperlink ref="L20" r:id="rId6" xr:uid="{00000000-0004-0000-0100-000005000000}"/>
    <hyperlink ref="L21" r:id="rId7" xr:uid="{00000000-0004-0000-0100-000006000000}"/>
    <hyperlink ref="L22" r:id="rId8" xr:uid="{00000000-0004-0000-0100-000007000000}"/>
    <hyperlink ref="L23" r:id="rId9" xr:uid="{00000000-0004-0000-0100-000008000000}"/>
    <hyperlink ref="L26" r:id="rId10" xr:uid="{00000000-0004-0000-0100-000009000000}"/>
    <hyperlink ref="L24" r:id="rId11" xr:uid="{00000000-0004-0000-0100-00000A000000}"/>
    <hyperlink ref="L25" r:id="rId12" xr:uid="{00000000-0004-0000-0100-00000B000000}"/>
    <hyperlink ref="L27" r:id="rId13" xr:uid="{00000000-0004-0000-0100-00000C000000}"/>
    <hyperlink ref="L35" r:id="rId14" xr:uid="{00000000-0004-0000-0100-00000D000000}"/>
    <hyperlink ref="L46" r:id="rId15" xr:uid="{00000000-0004-0000-0100-00000E000000}"/>
    <hyperlink ref="L51" r:id="rId16" xr:uid="{00000000-0004-0000-0100-00000F000000}"/>
    <hyperlink ref="L67" r:id="rId17" xr:uid="{00000000-0004-0000-0100-000010000000}"/>
    <hyperlink ref="L59" r:id="rId18" xr:uid="{00000000-0004-0000-0100-000011000000}"/>
    <hyperlink ref="L18" r:id="rId19" xr:uid="{00000000-0004-0000-0100-000012000000}"/>
    <hyperlink ref="L53" r:id="rId20" xr:uid="{00000000-0004-0000-0100-000013000000}"/>
    <hyperlink ref="L54" r:id="rId21" xr:uid="{00000000-0004-0000-0100-000014000000}"/>
    <hyperlink ref="L61" r:id="rId22" xr:uid="{00000000-0004-0000-0100-000015000000}"/>
    <hyperlink ref="L60" r:id="rId23" xr:uid="{00000000-0004-0000-0100-000016000000}"/>
    <hyperlink ref="L70" r:id="rId24" xr:uid="{00000000-0004-0000-0100-000018000000}"/>
    <hyperlink ref="L72" r:id="rId25" xr:uid="{00000000-0004-0000-0100-000019000000}"/>
    <hyperlink ref="L73" r:id="rId26" xr:uid="{00000000-0004-0000-0100-00001A000000}"/>
    <hyperlink ref="L50" r:id="rId27" xr:uid="{00000000-0004-0000-0100-00001B000000}"/>
  </hyperlinks>
  <printOptions horizontalCentered="1"/>
  <pageMargins left="0.19685039370078741" right="0.19685039370078741" top="0" bottom="0.39370078740157483" header="3.937007874015748E-2" footer="0.19685039370078741"/>
  <pageSetup scale="63" fitToHeight="11" orientation="landscape" r:id="rId28"/>
  <headerFooter>
    <oddFooter>&amp;R&amp;8Página &amp;P de &amp;N</oddFooter>
  </headerFooter>
  <drawing r:id="rId2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Guia!$A$71:$A$85</xm:f>
          </x14:formula1>
          <xm:sqref>F36 F12:F27 F45:F80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81"/>
  <sheetViews>
    <sheetView showGridLines="0" topLeftCell="A9" zoomScaleNormal="100" zoomScalePageLayoutView="266" workbookViewId="0">
      <pane xSplit="4" ySplit="3" topLeftCell="L48" activePane="bottomRight" state="frozen"/>
      <selection activeCell="A9" sqref="A9"/>
      <selection pane="topRight" activeCell="D9" sqref="D9"/>
      <selection pane="bottomLeft" activeCell="A12" sqref="A12"/>
      <selection pane="bottomRight" activeCell="R50" sqref="R50"/>
    </sheetView>
  </sheetViews>
  <sheetFormatPr baseColWidth="10" defaultColWidth="10.85546875" defaultRowHeight="12.75" x14ac:dyDescent="0.25"/>
  <cols>
    <col min="1" max="1" width="17.140625" style="44" customWidth="1"/>
    <col min="2" max="2" width="6.140625" style="254" customWidth="1"/>
    <col min="3" max="3" width="10.5703125" style="254" hidden="1" customWidth="1"/>
    <col min="4" max="4" width="35.42578125" style="48" customWidth="1"/>
    <col min="5" max="5" width="16.5703125" style="55" hidden="1" customWidth="1"/>
    <col min="6" max="6" width="16" style="55" hidden="1" customWidth="1"/>
    <col min="7" max="7" width="24.140625" style="55" hidden="1" customWidth="1"/>
    <col min="8" max="9" width="6.28515625" style="44" hidden="1" customWidth="1"/>
    <col min="10" max="10" width="6.42578125" style="44" hidden="1" customWidth="1"/>
    <col min="11" max="11" width="7.5703125" style="44" hidden="1" customWidth="1"/>
    <col min="12" max="12" width="33.5703125" style="44" customWidth="1"/>
    <col min="13" max="13" width="35.5703125" style="86" hidden="1" customWidth="1"/>
    <col min="14" max="14" width="8.28515625" style="44" customWidth="1"/>
    <col min="15" max="15" width="8.42578125" style="44" hidden="1" customWidth="1"/>
    <col min="16" max="16" width="9.28515625" style="44" hidden="1" customWidth="1"/>
    <col min="17" max="17" width="10.5703125" style="44" hidden="1" customWidth="1"/>
    <col min="18" max="18" width="33.42578125" style="86" customWidth="1"/>
    <col min="19" max="19" width="10.85546875" style="44"/>
    <col min="20" max="20" width="16" style="44" customWidth="1"/>
    <col min="21" max="21" width="16.28515625" style="44" customWidth="1"/>
    <col min="22" max="22" width="16.7109375" style="44" customWidth="1"/>
    <col min="23" max="23" width="17.5703125" style="44" customWidth="1"/>
    <col min="24" max="16384" width="10.85546875" style="44"/>
  </cols>
  <sheetData>
    <row r="1" spans="1:18" ht="12.75" customHeight="1" x14ac:dyDescent="0.25">
      <c r="A1" s="316"/>
      <c r="B1" s="316"/>
      <c r="D1" s="321" t="s">
        <v>74</v>
      </c>
      <c r="E1" s="321"/>
      <c r="F1" s="321"/>
      <c r="G1" s="321"/>
      <c r="H1" s="321"/>
      <c r="I1" s="321"/>
      <c r="J1" s="321"/>
      <c r="K1" s="321"/>
      <c r="L1" s="321"/>
      <c r="M1" s="321"/>
      <c r="N1" s="321"/>
      <c r="O1" s="321"/>
      <c r="P1" s="321"/>
      <c r="Q1" s="321"/>
      <c r="R1" s="321"/>
    </row>
    <row r="2" spans="1:18" ht="12.75" customHeight="1" x14ac:dyDescent="0.25">
      <c r="A2" s="316"/>
      <c r="B2" s="316"/>
      <c r="D2" s="321"/>
      <c r="E2" s="321"/>
      <c r="F2" s="321"/>
      <c r="G2" s="321"/>
      <c r="H2" s="321"/>
      <c r="I2" s="321"/>
      <c r="J2" s="321"/>
      <c r="K2" s="321"/>
      <c r="L2" s="321"/>
      <c r="M2" s="321"/>
      <c r="N2" s="321"/>
      <c r="O2" s="321"/>
      <c r="P2" s="321"/>
      <c r="Q2" s="321"/>
      <c r="R2" s="321"/>
    </row>
    <row r="3" spans="1:18" ht="12.75" customHeight="1" x14ac:dyDescent="0.25">
      <c r="A3" s="316"/>
      <c r="B3" s="316"/>
      <c r="D3" s="321"/>
      <c r="E3" s="321"/>
      <c r="F3" s="321"/>
      <c r="G3" s="321"/>
      <c r="H3" s="321"/>
      <c r="I3" s="321"/>
      <c r="J3" s="321"/>
      <c r="K3" s="321"/>
      <c r="L3" s="321"/>
      <c r="M3" s="321"/>
      <c r="N3" s="321"/>
      <c r="O3" s="321"/>
      <c r="P3" s="321"/>
      <c r="Q3" s="321"/>
      <c r="R3" s="321"/>
    </row>
    <row r="4" spans="1:18" ht="12.75" customHeight="1" x14ac:dyDescent="0.25">
      <c r="A4" s="316"/>
      <c r="B4" s="316"/>
      <c r="D4" s="321"/>
      <c r="E4" s="321"/>
      <c r="F4" s="321"/>
      <c r="G4" s="321"/>
      <c r="H4" s="321"/>
      <c r="I4" s="321"/>
      <c r="J4" s="321"/>
      <c r="K4" s="321"/>
      <c r="L4" s="321"/>
      <c r="M4" s="321"/>
      <c r="N4" s="321"/>
      <c r="O4" s="321"/>
      <c r="P4" s="321"/>
      <c r="Q4" s="321"/>
      <c r="R4" s="321"/>
    </row>
    <row r="5" spans="1:18" ht="12.75" customHeight="1" x14ac:dyDescent="0.25">
      <c r="A5" s="316"/>
      <c r="B5" s="316"/>
      <c r="D5" s="321"/>
      <c r="E5" s="321"/>
      <c r="F5" s="321"/>
      <c r="G5" s="321"/>
      <c r="H5" s="321"/>
      <c r="I5" s="321"/>
      <c r="J5" s="321"/>
      <c r="K5" s="321"/>
      <c r="L5" s="321"/>
      <c r="M5" s="321"/>
      <c r="N5" s="321"/>
      <c r="O5" s="321"/>
      <c r="P5" s="321"/>
      <c r="Q5" s="321"/>
      <c r="R5" s="321"/>
    </row>
    <row r="6" spans="1:18" ht="12.75" customHeight="1" x14ac:dyDescent="0.25">
      <c r="A6" s="316"/>
      <c r="B6" s="316"/>
      <c r="D6" s="321"/>
      <c r="E6" s="321"/>
      <c r="F6" s="321"/>
      <c r="G6" s="321"/>
      <c r="H6" s="321"/>
      <c r="I6" s="321"/>
      <c r="J6" s="321"/>
      <c r="K6" s="321"/>
      <c r="L6" s="321"/>
      <c r="M6" s="321"/>
      <c r="N6" s="321"/>
      <c r="O6" s="321"/>
      <c r="P6" s="321"/>
      <c r="Q6" s="321"/>
      <c r="R6" s="321"/>
    </row>
    <row r="7" spans="1:18" ht="12.75" customHeight="1" x14ac:dyDescent="0.25">
      <c r="A7" s="316"/>
      <c r="B7" s="316"/>
      <c r="D7" s="321"/>
      <c r="E7" s="321"/>
      <c r="F7" s="321"/>
      <c r="G7" s="321"/>
      <c r="H7" s="321"/>
      <c r="I7" s="321"/>
      <c r="J7" s="321"/>
      <c r="K7" s="321"/>
      <c r="L7" s="321"/>
      <c r="M7" s="321"/>
      <c r="N7" s="321"/>
      <c r="O7" s="321"/>
      <c r="P7" s="321"/>
      <c r="Q7" s="321"/>
      <c r="R7" s="321"/>
    </row>
    <row r="8" spans="1:18" x14ac:dyDescent="0.25">
      <c r="A8" s="45"/>
      <c r="B8" s="45"/>
      <c r="C8" s="45"/>
      <c r="D8" s="321"/>
      <c r="E8" s="321"/>
      <c r="F8" s="321"/>
      <c r="G8" s="321"/>
      <c r="H8" s="321"/>
      <c r="I8" s="321"/>
      <c r="J8" s="321"/>
      <c r="K8" s="321"/>
      <c r="L8" s="321"/>
      <c r="M8" s="321"/>
      <c r="N8" s="321"/>
      <c r="O8" s="321"/>
      <c r="P8" s="321"/>
      <c r="Q8" s="321"/>
      <c r="R8" s="321"/>
    </row>
    <row r="9" spans="1:18" ht="13.5" thickBot="1" x14ac:dyDescent="0.3">
      <c r="A9" s="327"/>
      <c r="B9" s="327"/>
      <c r="C9" s="327"/>
      <c r="D9" s="327"/>
      <c r="E9" s="327"/>
      <c r="F9" s="327"/>
      <c r="G9" s="327"/>
      <c r="H9" s="327"/>
      <c r="I9" s="327"/>
      <c r="J9" s="327"/>
      <c r="K9" s="327"/>
      <c r="L9" s="327"/>
      <c r="M9" s="327"/>
      <c r="N9" s="327"/>
      <c r="O9" s="327"/>
      <c r="P9" s="327"/>
      <c r="Q9" s="327"/>
      <c r="R9" s="327"/>
    </row>
    <row r="10" spans="1:18" ht="27.75" customHeight="1" x14ac:dyDescent="0.25">
      <c r="A10" s="328" t="s">
        <v>0</v>
      </c>
      <c r="B10" s="330" t="s">
        <v>1</v>
      </c>
      <c r="C10" s="255"/>
      <c r="D10" s="319" t="s">
        <v>2</v>
      </c>
      <c r="E10" s="317" t="s">
        <v>99</v>
      </c>
      <c r="F10" s="318"/>
      <c r="G10" s="357" t="s">
        <v>209</v>
      </c>
      <c r="H10" s="328" t="s">
        <v>3</v>
      </c>
      <c r="I10" s="333"/>
      <c r="J10" s="333"/>
      <c r="K10" s="334"/>
      <c r="L10" s="319" t="s">
        <v>68</v>
      </c>
      <c r="M10" s="319" t="s">
        <v>105</v>
      </c>
      <c r="N10" s="324" t="s">
        <v>70</v>
      </c>
      <c r="O10" s="325"/>
      <c r="P10" s="325"/>
      <c r="Q10" s="325"/>
      <c r="R10" s="326"/>
    </row>
    <row r="11" spans="1:18" ht="24" customHeight="1" thickBot="1" x14ac:dyDescent="0.3">
      <c r="A11" s="329"/>
      <c r="B11" s="331"/>
      <c r="C11" s="209"/>
      <c r="D11" s="332"/>
      <c r="E11" s="82" t="s">
        <v>76</v>
      </c>
      <c r="F11" s="83" t="s">
        <v>84</v>
      </c>
      <c r="G11" s="358"/>
      <c r="H11" s="15" t="s">
        <v>4</v>
      </c>
      <c r="I11" s="16" t="s">
        <v>5</v>
      </c>
      <c r="J11" s="17" t="s">
        <v>6</v>
      </c>
      <c r="K11" s="18" t="s">
        <v>26</v>
      </c>
      <c r="L11" s="320"/>
      <c r="M11" s="320"/>
      <c r="N11" s="19" t="s">
        <v>71</v>
      </c>
      <c r="O11" s="19" t="s">
        <v>216</v>
      </c>
      <c r="P11" s="19" t="s">
        <v>132</v>
      </c>
      <c r="Q11" s="19" t="s">
        <v>73</v>
      </c>
      <c r="R11" s="20" t="s">
        <v>72</v>
      </c>
    </row>
    <row r="12" spans="1:18" ht="49.5" hidden="1" x14ac:dyDescent="0.25">
      <c r="A12" s="292" t="s">
        <v>110</v>
      </c>
      <c r="B12" s="339" t="s">
        <v>7</v>
      </c>
      <c r="C12" s="339">
        <v>9</v>
      </c>
      <c r="D12" s="1" t="s">
        <v>27</v>
      </c>
      <c r="E12" s="66" t="str">
        <f>VLOOKUP(F12,Guia!$A$71:$B$85,2,0)</f>
        <v>Oficina Asesora de Planeación Institucional</v>
      </c>
      <c r="F12" s="56" t="s">
        <v>85</v>
      </c>
      <c r="G12" s="66" t="s">
        <v>210</v>
      </c>
      <c r="H12" s="111" t="s">
        <v>137</v>
      </c>
      <c r="I12" s="112"/>
      <c r="J12" s="113"/>
      <c r="K12" s="114"/>
      <c r="L12" s="122" t="s">
        <v>143</v>
      </c>
      <c r="M12" s="116" t="s">
        <v>147</v>
      </c>
      <c r="N12" s="21">
        <f>IF(H12="X",1,IF(I12="X",0,IF(J12="X",0.5,"")))</f>
        <v>1</v>
      </c>
      <c r="O12" s="21">
        <f>+N12</f>
        <v>1</v>
      </c>
      <c r="P12" s="346">
        <f>IF(ISERROR(AVERAGE(N12:N16))=TRUE,"",AVERAGE(N12:N16))</f>
        <v>1</v>
      </c>
      <c r="Q12" s="343">
        <f>IF(ISERROR(AVERAGE(P12:P52))=TRUE,"",AVERAGE(P12:P52))</f>
        <v>0.94761904761904769</v>
      </c>
      <c r="R12" s="87" t="s">
        <v>145</v>
      </c>
    </row>
    <row r="13" spans="1:18" ht="59.25" hidden="1" x14ac:dyDescent="0.25">
      <c r="A13" s="342"/>
      <c r="B13" s="340"/>
      <c r="C13" s="340"/>
      <c r="D13" s="2" t="s">
        <v>28</v>
      </c>
      <c r="E13" s="67" t="str">
        <f>VLOOKUP(F13,Guia!$A$71:$B$85,2,0)</f>
        <v>Dirección Corporativa</v>
      </c>
      <c r="F13" s="57" t="s">
        <v>94</v>
      </c>
      <c r="G13" s="67" t="s">
        <v>181</v>
      </c>
      <c r="H13" s="242" t="s">
        <v>137</v>
      </c>
      <c r="I13" s="118"/>
      <c r="J13" s="119"/>
      <c r="K13" s="120"/>
      <c r="L13" s="122" t="s">
        <v>144</v>
      </c>
      <c r="M13" s="121" t="s">
        <v>231</v>
      </c>
      <c r="N13" s="22">
        <f t="shared" ref="N13:N75" si="0">IF(H13="X",1,IF(I13="X",0,IF(J13="X",0.5,"")))</f>
        <v>1</v>
      </c>
      <c r="O13" s="22">
        <f>+N13</f>
        <v>1</v>
      </c>
      <c r="P13" s="347"/>
      <c r="Q13" s="344"/>
      <c r="R13" s="88"/>
    </row>
    <row r="14" spans="1:18" ht="36.75" hidden="1" x14ac:dyDescent="0.25">
      <c r="A14" s="342"/>
      <c r="B14" s="340"/>
      <c r="C14" s="340"/>
      <c r="D14" s="2" t="s">
        <v>29</v>
      </c>
      <c r="E14" s="67" t="str">
        <f>VLOOKUP(F14,Guia!$A$71:$B$85,2,0)</f>
        <v>Dirección Corporativa</v>
      </c>
      <c r="F14" s="57" t="s">
        <v>94</v>
      </c>
      <c r="G14" s="67" t="s">
        <v>177</v>
      </c>
      <c r="H14" s="117" t="s">
        <v>137</v>
      </c>
      <c r="I14" s="118"/>
      <c r="J14" s="119"/>
      <c r="K14" s="120"/>
      <c r="L14" s="122" t="s">
        <v>141</v>
      </c>
      <c r="M14" s="121" t="s">
        <v>142</v>
      </c>
      <c r="N14" s="22">
        <f t="shared" si="0"/>
        <v>1</v>
      </c>
      <c r="O14" s="22">
        <f t="shared" ref="O14:O77" si="1">+N14</f>
        <v>1</v>
      </c>
      <c r="P14" s="347"/>
      <c r="Q14" s="344"/>
      <c r="R14" s="88"/>
    </row>
    <row r="15" spans="1:18" ht="33.75" hidden="1" x14ac:dyDescent="0.25">
      <c r="A15" s="342"/>
      <c r="B15" s="340"/>
      <c r="C15" s="340"/>
      <c r="D15" s="3" t="s">
        <v>30</v>
      </c>
      <c r="E15" s="68" t="str">
        <f>VLOOKUP(F15,Guia!$A$71:$B$85,2,0)</f>
        <v>Dirección Corporativa</v>
      </c>
      <c r="F15" s="58" t="s">
        <v>94</v>
      </c>
      <c r="G15" s="68" t="s">
        <v>177</v>
      </c>
      <c r="H15" s="117" t="s">
        <v>75</v>
      </c>
      <c r="I15" s="118"/>
      <c r="J15" s="119"/>
      <c r="K15" s="120"/>
      <c r="L15" s="122" t="s">
        <v>146</v>
      </c>
      <c r="M15" s="121" t="s">
        <v>148</v>
      </c>
      <c r="N15" s="23">
        <f t="shared" si="0"/>
        <v>1</v>
      </c>
      <c r="O15" s="22">
        <f t="shared" si="1"/>
        <v>1</v>
      </c>
      <c r="P15" s="347"/>
      <c r="Q15" s="344"/>
      <c r="R15" s="89"/>
    </row>
    <row r="16" spans="1:18" ht="34.5" hidden="1" thickBot="1" x14ac:dyDescent="0.3">
      <c r="A16" s="342"/>
      <c r="B16" s="341"/>
      <c r="C16" s="341"/>
      <c r="D16" s="4" t="s">
        <v>61</v>
      </c>
      <c r="E16" s="69" t="str">
        <f>VLOOKUP(F16,Guia!$A$71:$B$85,2,0)</f>
        <v>Dirección Corporativa</v>
      </c>
      <c r="F16" s="59" t="s">
        <v>94</v>
      </c>
      <c r="G16" s="69" t="s">
        <v>177</v>
      </c>
      <c r="H16" s="124" t="s">
        <v>75</v>
      </c>
      <c r="I16" s="125"/>
      <c r="J16" s="126"/>
      <c r="K16" s="127"/>
      <c r="L16" s="228" t="s">
        <v>149</v>
      </c>
      <c r="M16" s="128" t="s">
        <v>150</v>
      </c>
      <c r="N16" s="24">
        <f t="shared" si="0"/>
        <v>1</v>
      </c>
      <c r="O16" s="22">
        <f t="shared" si="1"/>
        <v>1</v>
      </c>
      <c r="P16" s="348"/>
      <c r="Q16" s="344"/>
      <c r="R16" s="49"/>
    </row>
    <row r="17" spans="1:18" ht="22.5" hidden="1" x14ac:dyDescent="0.25">
      <c r="A17" s="342"/>
      <c r="B17" s="292" t="s">
        <v>8</v>
      </c>
      <c r="C17" s="292">
        <v>9</v>
      </c>
      <c r="D17" s="5" t="s">
        <v>42</v>
      </c>
      <c r="E17" s="70" t="str">
        <f>VLOOKUP(F17,Guia!$A$71:$B$85,2,0)</f>
        <v>Dirección Corporativa</v>
      </c>
      <c r="F17" s="51" t="s">
        <v>93</v>
      </c>
      <c r="G17" s="70" t="s">
        <v>184</v>
      </c>
      <c r="H17" s="111" t="s">
        <v>137</v>
      </c>
      <c r="I17" s="112"/>
      <c r="J17" s="113"/>
      <c r="K17" s="114"/>
      <c r="L17" s="229" t="s">
        <v>151</v>
      </c>
      <c r="M17" s="129"/>
      <c r="N17" s="252">
        <f t="shared" si="0"/>
        <v>1</v>
      </c>
      <c r="O17" s="22">
        <f t="shared" si="1"/>
        <v>1</v>
      </c>
      <c r="P17" s="349">
        <f>IF(ISERROR(AVERAGE(N17:N26))=TRUE,"",AVERAGE(N17:N26))</f>
        <v>0.93333333333333335</v>
      </c>
      <c r="Q17" s="344"/>
      <c r="R17" s="90"/>
    </row>
    <row r="18" spans="1:18" ht="22.5" hidden="1" x14ac:dyDescent="0.25">
      <c r="A18" s="342"/>
      <c r="B18" s="342"/>
      <c r="C18" s="342"/>
      <c r="D18" s="2" t="s">
        <v>31</v>
      </c>
      <c r="E18" s="67" t="str">
        <f>VLOOKUP(F18,Guia!$A$71:$B$85,2,0)</f>
        <v>Dirección Corporativa</v>
      </c>
      <c r="F18" s="57" t="s">
        <v>93</v>
      </c>
      <c r="G18" s="67" t="s">
        <v>185</v>
      </c>
      <c r="H18" s="117" t="s">
        <v>137</v>
      </c>
      <c r="I18" s="118"/>
      <c r="J18" s="119"/>
      <c r="K18" s="120"/>
      <c r="L18" s="227" t="s">
        <v>152</v>
      </c>
      <c r="M18" s="121"/>
      <c r="N18" s="22">
        <f t="shared" si="0"/>
        <v>1</v>
      </c>
      <c r="O18" s="22">
        <f t="shared" si="1"/>
        <v>1</v>
      </c>
      <c r="P18" s="350"/>
      <c r="Q18" s="344"/>
      <c r="R18" s="88"/>
    </row>
    <row r="19" spans="1:18" ht="63.75" hidden="1" x14ac:dyDescent="0.25">
      <c r="A19" s="342"/>
      <c r="B19" s="342"/>
      <c r="C19" s="342"/>
      <c r="D19" s="32" t="s">
        <v>32</v>
      </c>
      <c r="E19" s="71"/>
      <c r="F19" s="50"/>
      <c r="G19" s="71"/>
      <c r="H19" s="243"/>
      <c r="I19" s="243"/>
      <c r="J19" s="243"/>
      <c r="K19" s="243"/>
      <c r="L19" s="33"/>
      <c r="M19" s="50"/>
      <c r="N19" s="34" t="str">
        <f t="shared" si="0"/>
        <v/>
      </c>
      <c r="O19" s="22"/>
      <c r="P19" s="350"/>
      <c r="Q19" s="344"/>
      <c r="R19" s="88"/>
    </row>
    <row r="20" spans="1:18" ht="33.75" hidden="1" x14ac:dyDescent="0.25">
      <c r="A20" s="342"/>
      <c r="B20" s="342"/>
      <c r="C20" s="342"/>
      <c r="D20" s="38" t="s">
        <v>43</v>
      </c>
      <c r="E20" s="72" t="str">
        <f>VLOOKUP(F20,Guia!$A$71:$B$85,2,0)</f>
        <v>Oficina Asesora de Planeación Institucional</v>
      </c>
      <c r="F20" s="57" t="s">
        <v>85</v>
      </c>
      <c r="G20" s="72" t="s">
        <v>189</v>
      </c>
      <c r="H20" s="117" t="s">
        <v>137</v>
      </c>
      <c r="I20" s="118"/>
      <c r="J20" s="119"/>
      <c r="K20" s="120"/>
      <c r="L20" s="230" t="s">
        <v>153</v>
      </c>
      <c r="M20" s="130" t="s">
        <v>154</v>
      </c>
      <c r="N20" s="22">
        <f t="shared" si="0"/>
        <v>1</v>
      </c>
      <c r="O20" s="22">
        <f t="shared" si="1"/>
        <v>1</v>
      </c>
      <c r="P20" s="350"/>
      <c r="Q20" s="344"/>
      <c r="R20" s="91"/>
    </row>
    <row r="21" spans="1:18" ht="56.25" hidden="1" x14ac:dyDescent="0.25">
      <c r="A21" s="342"/>
      <c r="B21" s="342"/>
      <c r="C21" s="342"/>
      <c r="D21" s="38" t="s">
        <v>44</v>
      </c>
      <c r="E21" s="72" t="str">
        <f>VLOOKUP(F21,Guia!$A$71:$B$85,2,0)</f>
        <v>Oficina Asesora de Planeación Institucional</v>
      </c>
      <c r="F21" s="57" t="s">
        <v>85</v>
      </c>
      <c r="G21" s="72" t="s">
        <v>189</v>
      </c>
      <c r="H21" s="117" t="s">
        <v>137</v>
      </c>
      <c r="I21" s="118"/>
      <c r="J21" s="119"/>
      <c r="K21" s="120"/>
      <c r="L21" s="230" t="s">
        <v>155</v>
      </c>
      <c r="M21" s="130" t="s">
        <v>158</v>
      </c>
      <c r="N21" s="22">
        <f t="shared" si="0"/>
        <v>1</v>
      </c>
      <c r="O21" s="22">
        <f t="shared" si="1"/>
        <v>1</v>
      </c>
      <c r="P21" s="350"/>
      <c r="Q21" s="344"/>
      <c r="R21" s="91" t="s">
        <v>156</v>
      </c>
    </row>
    <row r="22" spans="1:18" ht="112.5" hidden="1" x14ac:dyDescent="0.25">
      <c r="A22" s="342"/>
      <c r="B22" s="342"/>
      <c r="C22" s="342"/>
      <c r="D22" s="38" t="s">
        <v>45</v>
      </c>
      <c r="E22" s="72" t="str">
        <f>VLOOKUP(F22,Guia!$A$71:$B$85,2,0)</f>
        <v>Oficina Asesora de Planeación Institucional</v>
      </c>
      <c r="F22" s="57" t="s">
        <v>85</v>
      </c>
      <c r="G22" s="72" t="s">
        <v>188</v>
      </c>
      <c r="H22" s="117"/>
      <c r="I22" s="118"/>
      <c r="J22" s="119" t="s">
        <v>137</v>
      </c>
      <c r="K22" s="120"/>
      <c r="L22" s="230" t="s">
        <v>157</v>
      </c>
      <c r="M22" s="246" t="s">
        <v>246</v>
      </c>
      <c r="N22" s="244">
        <v>0.65</v>
      </c>
      <c r="O22" s="22">
        <f t="shared" si="1"/>
        <v>0.65</v>
      </c>
      <c r="P22" s="350"/>
      <c r="Q22" s="344"/>
      <c r="R22" s="91" t="s">
        <v>242</v>
      </c>
    </row>
    <row r="23" spans="1:18" ht="91.5" hidden="1" customHeight="1" x14ac:dyDescent="0.25">
      <c r="A23" s="342"/>
      <c r="B23" s="342"/>
      <c r="C23" s="342"/>
      <c r="D23" s="38" t="s">
        <v>46</v>
      </c>
      <c r="E23" s="72" t="str">
        <f>VLOOKUP(F23,Guia!$A$71:$B$85,2,0)</f>
        <v>Oficina Asesora de Planeación Institucional</v>
      </c>
      <c r="F23" s="57" t="s">
        <v>85</v>
      </c>
      <c r="G23" s="72" t="s">
        <v>189</v>
      </c>
      <c r="H23" s="117"/>
      <c r="I23" s="118"/>
      <c r="J23" s="119" t="s">
        <v>75</v>
      </c>
      <c r="K23" s="120"/>
      <c r="L23" s="230" t="s">
        <v>239</v>
      </c>
      <c r="M23" s="246" t="s">
        <v>247</v>
      </c>
      <c r="N23" s="244">
        <v>0.75</v>
      </c>
      <c r="O23" s="22">
        <f t="shared" si="1"/>
        <v>0.75</v>
      </c>
      <c r="P23" s="350"/>
      <c r="Q23" s="344"/>
      <c r="R23" s="91" t="s">
        <v>238</v>
      </c>
    </row>
    <row r="24" spans="1:18" ht="45" hidden="1" x14ac:dyDescent="0.25">
      <c r="A24" s="342"/>
      <c r="B24" s="342"/>
      <c r="C24" s="342"/>
      <c r="D24" s="38" t="s">
        <v>47</v>
      </c>
      <c r="E24" s="72" t="str">
        <f>VLOOKUP(F24,Guia!$A$71:$B$85,2,0)</f>
        <v>Oficina Asesora de Planeación Institucional</v>
      </c>
      <c r="F24" s="57" t="s">
        <v>85</v>
      </c>
      <c r="G24" s="72" t="s">
        <v>188</v>
      </c>
      <c r="H24" s="117" t="s">
        <v>137</v>
      </c>
      <c r="I24" s="118"/>
      <c r="J24" s="119"/>
      <c r="K24" s="120"/>
      <c r="L24" s="230" t="s">
        <v>152</v>
      </c>
      <c r="M24" s="130" t="s">
        <v>160</v>
      </c>
      <c r="N24" s="22">
        <f t="shared" si="0"/>
        <v>1</v>
      </c>
      <c r="O24" s="22">
        <f t="shared" si="1"/>
        <v>1</v>
      </c>
      <c r="P24" s="350"/>
      <c r="Q24" s="344"/>
      <c r="R24" s="91" t="s">
        <v>161</v>
      </c>
    </row>
    <row r="25" spans="1:18" ht="33.75" hidden="1" x14ac:dyDescent="0.25">
      <c r="A25" s="342"/>
      <c r="B25" s="342"/>
      <c r="C25" s="342"/>
      <c r="D25" s="38" t="s">
        <v>48</v>
      </c>
      <c r="E25" s="72" t="str">
        <f>VLOOKUP(F25,Guia!$A$71:$B$85,2,0)</f>
        <v>Oficina Asesora de Planeación Institucional</v>
      </c>
      <c r="F25" s="57" t="s">
        <v>85</v>
      </c>
      <c r="G25" s="72" t="s">
        <v>191</v>
      </c>
      <c r="H25" s="117" t="s">
        <v>137</v>
      </c>
      <c r="I25" s="118"/>
      <c r="J25" s="119"/>
      <c r="K25" s="120"/>
      <c r="L25" s="230" t="s">
        <v>162</v>
      </c>
      <c r="M25" s="130" t="s">
        <v>163</v>
      </c>
      <c r="N25" s="22">
        <f t="shared" si="0"/>
        <v>1</v>
      </c>
      <c r="O25" s="22">
        <f t="shared" si="1"/>
        <v>1</v>
      </c>
      <c r="P25" s="350"/>
      <c r="Q25" s="344"/>
      <c r="R25" s="91"/>
    </row>
    <row r="26" spans="1:18" ht="34.5" hidden="1" thickBot="1" x14ac:dyDescent="0.3">
      <c r="A26" s="342"/>
      <c r="B26" s="293"/>
      <c r="C26" s="293"/>
      <c r="D26" s="39" t="s">
        <v>49</v>
      </c>
      <c r="E26" s="73" t="str">
        <f>VLOOKUP(F26,Guia!$A$71:$B$85,2,0)</f>
        <v>Dirección Corporativa</v>
      </c>
      <c r="F26" s="84" t="s">
        <v>93</v>
      </c>
      <c r="G26" s="73" t="s">
        <v>187</v>
      </c>
      <c r="H26" s="131" t="s">
        <v>137</v>
      </c>
      <c r="I26" s="132"/>
      <c r="J26" s="133"/>
      <c r="K26" s="134"/>
      <c r="L26" s="231" t="s">
        <v>152</v>
      </c>
      <c r="M26" s="136" t="s">
        <v>159</v>
      </c>
      <c r="N26" s="24">
        <f t="shared" si="0"/>
        <v>1</v>
      </c>
      <c r="O26" s="22">
        <f t="shared" si="1"/>
        <v>1</v>
      </c>
      <c r="P26" s="351"/>
      <c r="Q26" s="344"/>
      <c r="R26" s="93"/>
    </row>
    <row r="27" spans="1:18" ht="25.5" x14ac:dyDescent="0.25">
      <c r="A27" s="342"/>
      <c r="B27" s="292" t="s">
        <v>9</v>
      </c>
      <c r="C27" s="292">
        <v>9</v>
      </c>
      <c r="D27" s="35" t="s">
        <v>33</v>
      </c>
      <c r="E27" s="284" t="str">
        <f>VLOOKUP(F27,Guia!$A$71:$B$85,2,0)</f>
        <v>Dirección Corporativa</v>
      </c>
      <c r="F27" s="287" t="s">
        <v>94</v>
      </c>
      <c r="G27" s="284" t="s">
        <v>183</v>
      </c>
      <c r="H27" s="117" t="s">
        <v>137</v>
      </c>
      <c r="I27" s="118"/>
      <c r="J27" s="119"/>
      <c r="K27" s="120"/>
      <c r="L27" s="335" t="s">
        <v>270</v>
      </c>
      <c r="M27" s="130"/>
      <c r="N27" s="22">
        <f t="shared" si="0"/>
        <v>1</v>
      </c>
      <c r="O27" s="359">
        <f>IF(ISERROR(AVERAGE(N27:N35))=TRUE,"",AVERAGE(N27:N35))</f>
        <v>1</v>
      </c>
      <c r="P27" s="349">
        <f>IF(ISERROR(AVERAGE(N27:N44))=TRUE,"",AVERAGE(N27:N44))</f>
        <v>1</v>
      </c>
      <c r="Q27" s="344"/>
      <c r="R27" s="88"/>
    </row>
    <row r="28" spans="1:18" ht="15" customHeight="1" x14ac:dyDescent="0.25">
      <c r="A28" s="342"/>
      <c r="B28" s="342"/>
      <c r="C28" s="342"/>
      <c r="D28" s="38" t="s">
        <v>50</v>
      </c>
      <c r="E28" s="285"/>
      <c r="F28" s="288"/>
      <c r="G28" s="285"/>
      <c r="H28" s="117" t="s">
        <v>137</v>
      </c>
      <c r="I28" s="118"/>
      <c r="J28" s="119"/>
      <c r="K28" s="120"/>
      <c r="L28" s="336"/>
      <c r="M28" s="130"/>
      <c r="N28" s="22">
        <f t="shared" si="0"/>
        <v>1</v>
      </c>
      <c r="O28" s="360"/>
      <c r="P28" s="350"/>
      <c r="Q28" s="344"/>
      <c r="R28" s="91"/>
    </row>
    <row r="29" spans="1:18" ht="15" customHeight="1" x14ac:dyDescent="0.25">
      <c r="A29" s="342"/>
      <c r="B29" s="342"/>
      <c r="C29" s="342"/>
      <c r="D29" s="38" t="s">
        <v>51</v>
      </c>
      <c r="E29" s="285"/>
      <c r="F29" s="288"/>
      <c r="G29" s="285"/>
      <c r="H29" s="117" t="s">
        <v>137</v>
      </c>
      <c r="I29" s="118"/>
      <c r="J29" s="119"/>
      <c r="K29" s="120"/>
      <c r="L29" s="336"/>
      <c r="M29" s="130"/>
      <c r="N29" s="22">
        <f t="shared" si="0"/>
        <v>1</v>
      </c>
      <c r="O29" s="360"/>
      <c r="P29" s="350"/>
      <c r="Q29" s="344"/>
      <c r="R29" s="91"/>
    </row>
    <row r="30" spans="1:18" ht="15" customHeight="1" x14ac:dyDescent="0.25">
      <c r="A30" s="342"/>
      <c r="B30" s="342"/>
      <c r="C30" s="342"/>
      <c r="D30" s="38" t="s">
        <v>52</v>
      </c>
      <c r="E30" s="285"/>
      <c r="F30" s="288"/>
      <c r="G30" s="285"/>
      <c r="H30" s="117" t="s">
        <v>137</v>
      </c>
      <c r="I30" s="118"/>
      <c r="J30" s="119"/>
      <c r="K30" s="120"/>
      <c r="L30" s="336"/>
      <c r="M30" s="130"/>
      <c r="N30" s="22">
        <f t="shared" si="0"/>
        <v>1</v>
      </c>
      <c r="O30" s="360"/>
      <c r="P30" s="350"/>
      <c r="Q30" s="344"/>
      <c r="R30" s="91"/>
    </row>
    <row r="31" spans="1:18" ht="12" customHeight="1" x14ac:dyDescent="0.25">
      <c r="A31" s="342"/>
      <c r="B31" s="342"/>
      <c r="C31" s="342"/>
      <c r="D31" s="38" t="s">
        <v>53</v>
      </c>
      <c r="E31" s="285"/>
      <c r="F31" s="288"/>
      <c r="G31" s="285"/>
      <c r="H31" s="117" t="s">
        <v>137</v>
      </c>
      <c r="I31" s="118"/>
      <c r="J31" s="119"/>
      <c r="K31" s="120"/>
      <c r="L31" s="336"/>
      <c r="M31" s="130" t="s">
        <v>251</v>
      </c>
      <c r="N31" s="22">
        <f t="shared" si="0"/>
        <v>1</v>
      </c>
      <c r="O31" s="360"/>
      <c r="P31" s="350"/>
      <c r="Q31" s="344"/>
      <c r="R31" s="91"/>
    </row>
    <row r="32" spans="1:18" ht="15" customHeight="1" x14ac:dyDescent="0.25">
      <c r="A32" s="342"/>
      <c r="B32" s="342"/>
      <c r="C32" s="342"/>
      <c r="D32" s="38" t="s">
        <v>54</v>
      </c>
      <c r="E32" s="285"/>
      <c r="F32" s="288"/>
      <c r="G32" s="285"/>
      <c r="H32" s="117" t="s">
        <v>137</v>
      </c>
      <c r="I32" s="118"/>
      <c r="J32" s="119"/>
      <c r="K32" s="120"/>
      <c r="L32" s="336"/>
      <c r="M32" s="130"/>
      <c r="N32" s="22">
        <f t="shared" si="0"/>
        <v>1</v>
      </c>
      <c r="O32" s="360"/>
      <c r="P32" s="350"/>
      <c r="Q32" s="344"/>
      <c r="R32" s="91"/>
    </row>
    <row r="33" spans="1:18" ht="15" customHeight="1" x14ac:dyDescent="0.25">
      <c r="A33" s="342"/>
      <c r="B33" s="342"/>
      <c r="C33" s="342"/>
      <c r="D33" s="38" t="s">
        <v>55</v>
      </c>
      <c r="E33" s="285"/>
      <c r="F33" s="288"/>
      <c r="G33" s="285"/>
      <c r="H33" s="117" t="s">
        <v>137</v>
      </c>
      <c r="I33" s="118"/>
      <c r="J33" s="119"/>
      <c r="K33" s="120"/>
      <c r="L33" s="336"/>
      <c r="M33" s="130"/>
      <c r="N33" s="22">
        <f t="shared" si="0"/>
        <v>1</v>
      </c>
      <c r="O33" s="360"/>
      <c r="P33" s="350"/>
      <c r="Q33" s="344"/>
      <c r="R33" s="91"/>
    </row>
    <row r="34" spans="1:18" ht="15" customHeight="1" x14ac:dyDescent="0.25">
      <c r="A34" s="342"/>
      <c r="B34" s="342"/>
      <c r="C34" s="342"/>
      <c r="D34" s="38" t="s">
        <v>56</v>
      </c>
      <c r="E34" s="285"/>
      <c r="F34" s="288"/>
      <c r="G34" s="285"/>
      <c r="H34" s="117" t="s">
        <v>137</v>
      </c>
      <c r="I34" s="118"/>
      <c r="J34" s="119"/>
      <c r="K34" s="120"/>
      <c r="L34" s="337"/>
      <c r="M34" s="130"/>
      <c r="N34" s="22">
        <f t="shared" si="0"/>
        <v>1</v>
      </c>
      <c r="O34" s="360"/>
      <c r="P34" s="350"/>
      <c r="Q34" s="344"/>
      <c r="R34" s="91"/>
    </row>
    <row r="35" spans="1:18" ht="26.25" thickBot="1" x14ac:dyDescent="0.3">
      <c r="A35" s="342"/>
      <c r="B35" s="342"/>
      <c r="C35" s="342"/>
      <c r="D35" s="40" t="s">
        <v>57</v>
      </c>
      <c r="E35" s="286"/>
      <c r="F35" s="289"/>
      <c r="G35" s="286"/>
      <c r="H35" s="137" t="s">
        <v>137</v>
      </c>
      <c r="I35" s="138"/>
      <c r="J35" s="139"/>
      <c r="K35" s="140"/>
      <c r="L35" s="234" t="s">
        <v>166</v>
      </c>
      <c r="M35" s="257"/>
      <c r="N35" s="26">
        <f t="shared" si="0"/>
        <v>1</v>
      </c>
      <c r="O35" s="361"/>
      <c r="P35" s="350"/>
      <c r="Q35" s="344"/>
      <c r="R35" s="93"/>
    </row>
    <row r="36" spans="1:18" ht="40.5" customHeight="1" x14ac:dyDescent="0.25">
      <c r="A36" s="342"/>
      <c r="B36" s="342"/>
      <c r="C36" s="342"/>
      <c r="D36" s="32" t="s">
        <v>34</v>
      </c>
      <c r="E36" s="284" t="str">
        <f>VLOOKUP(F36,Guia!$A$71:$B$85,2,0)</f>
        <v>Dirección Corporativa</v>
      </c>
      <c r="F36" s="287" t="s">
        <v>94</v>
      </c>
      <c r="G36" s="284" t="s">
        <v>183</v>
      </c>
      <c r="H36" s="117" t="s">
        <v>137</v>
      </c>
      <c r="I36" s="118"/>
      <c r="J36" s="119"/>
      <c r="K36" s="120"/>
      <c r="L36" s="335" t="s">
        <v>271</v>
      </c>
      <c r="M36" s="256"/>
      <c r="N36" s="253">
        <f t="shared" si="0"/>
        <v>1</v>
      </c>
      <c r="O36" s="359">
        <f>IF(ISERROR(AVERAGE(N36:N44))=TRUE,"",AVERAGE(N36:N44))</f>
        <v>1</v>
      </c>
      <c r="P36" s="350"/>
      <c r="Q36" s="344"/>
      <c r="R36" s="363"/>
    </row>
    <row r="37" spans="1:18" ht="15" customHeight="1" x14ac:dyDescent="0.25">
      <c r="A37" s="342"/>
      <c r="B37" s="342"/>
      <c r="C37" s="342"/>
      <c r="D37" s="41" t="s">
        <v>50</v>
      </c>
      <c r="E37" s="285"/>
      <c r="F37" s="288"/>
      <c r="G37" s="285"/>
      <c r="H37" s="117" t="s">
        <v>137</v>
      </c>
      <c r="I37" s="118"/>
      <c r="J37" s="119"/>
      <c r="K37" s="120"/>
      <c r="L37" s="336"/>
      <c r="M37" s="256"/>
      <c r="N37" s="253">
        <f t="shared" si="0"/>
        <v>1</v>
      </c>
      <c r="O37" s="360"/>
      <c r="P37" s="350"/>
      <c r="Q37" s="344"/>
      <c r="R37" s="364"/>
    </row>
    <row r="38" spans="1:18" ht="15" customHeight="1" x14ac:dyDescent="0.25">
      <c r="A38" s="342"/>
      <c r="B38" s="342"/>
      <c r="C38" s="342"/>
      <c r="D38" s="38" t="s">
        <v>51</v>
      </c>
      <c r="E38" s="285"/>
      <c r="F38" s="288"/>
      <c r="G38" s="285"/>
      <c r="H38" s="117" t="s">
        <v>137</v>
      </c>
      <c r="I38" s="118"/>
      <c r="J38" s="119"/>
      <c r="K38" s="120"/>
      <c r="L38" s="336"/>
      <c r="M38" s="130"/>
      <c r="N38" s="22">
        <f t="shared" si="0"/>
        <v>1</v>
      </c>
      <c r="O38" s="360"/>
      <c r="P38" s="350"/>
      <c r="Q38" s="344"/>
      <c r="R38" s="364"/>
    </row>
    <row r="39" spans="1:18" ht="15" customHeight="1" x14ac:dyDescent="0.25">
      <c r="A39" s="342"/>
      <c r="B39" s="342"/>
      <c r="C39" s="342"/>
      <c r="D39" s="38" t="s">
        <v>52</v>
      </c>
      <c r="E39" s="285"/>
      <c r="F39" s="288"/>
      <c r="G39" s="285"/>
      <c r="H39" s="117" t="s">
        <v>137</v>
      </c>
      <c r="I39" s="118"/>
      <c r="J39" s="119"/>
      <c r="K39" s="120"/>
      <c r="L39" s="336"/>
      <c r="M39" s="130"/>
      <c r="N39" s="22">
        <f t="shared" si="0"/>
        <v>1</v>
      </c>
      <c r="O39" s="360"/>
      <c r="P39" s="350"/>
      <c r="Q39" s="344"/>
      <c r="R39" s="364"/>
    </row>
    <row r="40" spans="1:18" ht="18" customHeight="1" x14ac:dyDescent="0.25">
      <c r="A40" s="342"/>
      <c r="B40" s="342"/>
      <c r="C40" s="342"/>
      <c r="D40" s="38" t="s">
        <v>53</v>
      </c>
      <c r="E40" s="285"/>
      <c r="F40" s="288"/>
      <c r="G40" s="285"/>
      <c r="H40" s="117"/>
      <c r="I40" s="118"/>
      <c r="J40" s="119" t="s">
        <v>75</v>
      </c>
      <c r="K40" s="120"/>
      <c r="L40" s="336"/>
      <c r="M40" s="130" t="s">
        <v>251</v>
      </c>
      <c r="N40" s="22">
        <v>1</v>
      </c>
      <c r="O40" s="360"/>
      <c r="P40" s="350"/>
      <c r="Q40" s="344"/>
      <c r="R40" s="364"/>
    </row>
    <row r="41" spans="1:18" ht="15" customHeight="1" x14ac:dyDescent="0.25">
      <c r="A41" s="342"/>
      <c r="B41" s="342"/>
      <c r="C41" s="342"/>
      <c r="D41" s="38" t="s">
        <v>58</v>
      </c>
      <c r="E41" s="285"/>
      <c r="F41" s="288"/>
      <c r="G41" s="285"/>
      <c r="H41" s="117" t="s">
        <v>137</v>
      </c>
      <c r="I41" s="118"/>
      <c r="J41" s="119"/>
      <c r="K41" s="120"/>
      <c r="L41" s="336"/>
      <c r="M41" s="130"/>
      <c r="N41" s="22">
        <f t="shared" si="0"/>
        <v>1</v>
      </c>
      <c r="O41" s="360"/>
      <c r="P41" s="350"/>
      <c r="Q41" s="344"/>
      <c r="R41" s="364"/>
    </row>
    <row r="42" spans="1:18" ht="15" customHeight="1" x14ac:dyDescent="0.25">
      <c r="A42" s="342"/>
      <c r="B42" s="342"/>
      <c r="C42" s="342"/>
      <c r="D42" s="38" t="s">
        <v>55</v>
      </c>
      <c r="E42" s="285"/>
      <c r="F42" s="288"/>
      <c r="G42" s="285"/>
      <c r="H42" s="117" t="s">
        <v>137</v>
      </c>
      <c r="I42" s="118"/>
      <c r="J42" s="119"/>
      <c r="K42" s="120"/>
      <c r="L42" s="336"/>
      <c r="M42" s="130"/>
      <c r="N42" s="22">
        <f t="shared" si="0"/>
        <v>1</v>
      </c>
      <c r="O42" s="360"/>
      <c r="P42" s="350"/>
      <c r="Q42" s="344"/>
      <c r="R42" s="364"/>
    </row>
    <row r="43" spans="1:18" ht="15" customHeight="1" x14ac:dyDescent="0.25">
      <c r="A43" s="342"/>
      <c r="B43" s="342"/>
      <c r="C43" s="342"/>
      <c r="D43" s="38" t="s">
        <v>56</v>
      </c>
      <c r="E43" s="285"/>
      <c r="F43" s="288"/>
      <c r="G43" s="285"/>
      <c r="H43" s="117" t="s">
        <v>137</v>
      </c>
      <c r="I43" s="118"/>
      <c r="J43" s="119"/>
      <c r="K43" s="120"/>
      <c r="L43" s="336"/>
      <c r="M43" s="130"/>
      <c r="N43" s="22">
        <f t="shared" si="0"/>
        <v>1</v>
      </c>
      <c r="O43" s="360"/>
      <c r="P43" s="350"/>
      <c r="Q43" s="344"/>
      <c r="R43" s="364"/>
    </row>
    <row r="44" spans="1:18" ht="15.75" customHeight="1" thickBot="1" x14ac:dyDescent="0.3">
      <c r="A44" s="342"/>
      <c r="B44" s="293"/>
      <c r="C44" s="293"/>
      <c r="D44" s="39" t="s">
        <v>59</v>
      </c>
      <c r="E44" s="286"/>
      <c r="F44" s="289"/>
      <c r="G44" s="286"/>
      <c r="H44" s="137" t="s">
        <v>137</v>
      </c>
      <c r="I44" s="138"/>
      <c r="J44" s="139"/>
      <c r="K44" s="140"/>
      <c r="L44" s="338"/>
      <c r="M44" s="136"/>
      <c r="N44" s="24">
        <f t="shared" si="0"/>
        <v>1</v>
      </c>
      <c r="O44" s="361"/>
      <c r="P44" s="351"/>
      <c r="Q44" s="344"/>
      <c r="R44" s="365"/>
    </row>
    <row r="45" spans="1:18" ht="139.5" customHeight="1" x14ac:dyDescent="0.25">
      <c r="A45" s="342"/>
      <c r="B45" s="292" t="s">
        <v>13</v>
      </c>
      <c r="C45" s="292">
        <v>9</v>
      </c>
      <c r="D45" s="1" t="s">
        <v>111</v>
      </c>
      <c r="E45" s="66" t="str">
        <f>VLOOKUP(F45,Guia!$A$71:$B$85,2,0)</f>
        <v>Dirección Ejecutiva</v>
      </c>
      <c r="F45" s="56" t="s">
        <v>90</v>
      </c>
      <c r="G45" s="66" t="s">
        <v>211</v>
      </c>
      <c r="H45" s="111" t="s">
        <v>137</v>
      </c>
      <c r="I45" s="112"/>
      <c r="J45" s="113"/>
      <c r="K45" s="114"/>
      <c r="L45" s="115" t="s">
        <v>167</v>
      </c>
      <c r="M45" s="116"/>
      <c r="N45" s="21">
        <f t="shared" si="0"/>
        <v>1</v>
      </c>
      <c r="O45" s="22">
        <f t="shared" si="1"/>
        <v>1</v>
      </c>
      <c r="P45" s="349">
        <f>IF(ISERROR(AVERAGE(N45:N49))=TRUE,"",AVERAGE(N45:N49))</f>
        <v>0.7</v>
      </c>
      <c r="Q45" s="344"/>
      <c r="R45" s="91" t="s">
        <v>168</v>
      </c>
    </row>
    <row r="46" spans="1:18" ht="36.75" customHeight="1" x14ac:dyDescent="0.25">
      <c r="A46" s="342"/>
      <c r="B46" s="342"/>
      <c r="C46" s="342"/>
      <c r="D46" s="3" t="s">
        <v>35</v>
      </c>
      <c r="E46" s="68" t="str">
        <f>VLOOKUP(F46,Guia!$A$71:$B$85,2,0)</f>
        <v>Oficina Asesora de Planeación Institucional</v>
      </c>
      <c r="F46" s="58" t="s">
        <v>86</v>
      </c>
      <c r="G46" s="68" t="s">
        <v>186</v>
      </c>
      <c r="H46" s="117"/>
      <c r="I46" s="118"/>
      <c r="J46" s="119" t="s">
        <v>137</v>
      </c>
      <c r="K46" s="120"/>
      <c r="L46" s="232" t="s">
        <v>136</v>
      </c>
      <c r="M46" s="123" t="s">
        <v>134</v>
      </c>
      <c r="N46" s="22">
        <f t="shared" si="0"/>
        <v>0.5</v>
      </c>
      <c r="O46" s="22">
        <f t="shared" si="1"/>
        <v>0.5</v>
      </c>
      <c r="P46" s="350"/>
      <c r="Q46" s="344"/>
      <c r="R46" s="89" t="s">
        <v>258</v>
      </c>
    </row>
    <row r="47" spans="1:18" ht="80.25" customHeight="1" x14ac:dyDescent="0.25">
      <c r="A47" s="342"/>
      <c r="B47" s="342"/>
      <c r="C47" s="342"/>
      <c r="D47" s="3" t="s">
        <v>36</v>
      </c>
      <c r="E47" s="68" t="str">
        <f>VLOOKUP(F47,Guia!$A$71:$B$85,2,0)</f>
        <v>Oficina Asesora de Planeación Institucional</v>
      </c>
      <c r="F47" s="58" t="s">
        <v>85</v>
      </c>
      <c r="G47" s="68" t="s">
        <v>189</v>
      </c>
      <c r="H47" s="117"/>
      <c r="I47" s="118"/>
      <c r="J47" s="119" t="s">
        <v>75</v>
      </c>
      <c r="K47" s="120"/>
      <c r="L47" s="232" t="s">
        <v>135</v>
      </c>
      <c r="M47" s="123" t="s">
        <v>248</v>
      </c>
      <c r="N47" s="22">
        <f t="shared" si="0"/>
        <v>0.5</v>
      </c>
      <c r="O47" s="22">
        <f t="shared" si="1"/>
        <v>0.5</v>
      </c>
      <c r="P47" s="350"/>
      <c r="Q47" s="344"/>
      <c r="R47" s="89" t="s">
        <v>240</v>
      </c>
    </row>
    <row r="48" spans="1:18" ht="48.75" customHeight="1" x14ac:dyDescent="0.25">
      <c r="A48" s="342"/>
      <c r="B48" s="342"/>
      <c r="C48" s="342"/>
      <c r="D48" s="3" t="s">
        <v>37</v>
      </c>
      <c r="E48" s="68" t="str">
        <f>VLOOKUP(F48,Guia!$A$71:$B$85,2,0)</f>
        <v>Dirección Ejecutiva</v>
      </c>
      <c r="F48" s="58" t="s">
        <v>98</v>
      </c>
      <c r="G48" s="68" t="s">
        <v>191</v>
      </c>
      <c r="H48" s="117" t="s">
        <v>75</v>
      </c>
      <c r="I48" s="118"/>
      <c r="J48" s="119"/>
      <c r="K48" s="120"/>
      <c r="L48" s="123" t="s">
        <v>164</v>
      </c>
      <c r="M48" s="123" t="s">
        <v>243</v>
      </c>
      <c r="N48" s="23">
        <f t="shared" si="0"/>
        <v>1</v>
      </c>
      <c r="O48" s="22">
        <f t="shared" si="1"/>
        <v>1</v>
      </c>
      <c r="P48" s="350"/>
      <c r="Q48" s="344"/>
      <c r="R48" s="89"/>
    </row>
    <row r="49" spans="1:18" ht="81.75" customHeight="1" thickBot="1" x14ac:dyDescent="0.3">
      <c r="A49" s="342"/>
      <c r="B49" s="293"/>
      <c r="C49" s="293"/>
      <c r="D49" s="4" t="s">
        <v>38</v>
      </c>
      <c r="E49" s="69" t="str">
        <f>VLOOKUP(F49,Guia!$A$71:$B$85,2,0)</f>
        <v>Oficina Asesora de Planeación Institucional</v>
      </c>
      <c r="F49" s="61" t="s">
        <v>85</v>
      </c>
      <c r="G49" s="69" t="s">
        <v>189</v>
      </c>
      <c r="H49" s="131"/>
      <c r="I49" s="132"/>
      <c r="J49" s="133" t="s">
        <v>75</v>
      </c>
      <c r="K49" s="134"/>
      <c r="L49" s="222" t="s">
        <v>138</v>
      </c>
      <c r="M49" s="223" t="s">
        <v>249</v>
      </c>
      <c r="N49" s="22">
        <f t="shared" si="0"/>
        <v>0.5</v>
      </c>
      <c r="O49" s="22">
        <f t="shared" si="1"/>
        <v>0.5</v>
      </c>
      <c r="P49" s="351"/>
      <c r="Q49" s="344"/>
      <c r="R49" s="49" t="s">
        <v>241</v>
      </c>
    </row>
    <row r="50" spans="1:18" ht="34.5" thickBot="1" x14ac:dyDescent="0.3">
      <c r="A50" s="342"/>
      <c r="B50" s="7" t="s">
        <v>10</v>
      </c>
      <c r="C50" s="7">
        <v>9</v>
      </c>
      <c r="D50" s="192" t="s">
        <v>114</v>
      </c>
      <c r="E50" s="193" t="str">
        <f>VLOOKUP(F50,Guia!$A$71:$B$85,2,0)</f>
        <v>Dirección Corporativa</v>
      </c>
      <c r="F50" s="85" t="s">
        <v>95</v>
      </c>
      <c r="G50" s="193" t="s">
        <v>196</v>
      </c>
      <c r="H50" s="194" t="s">
        <v>137</v>
      </c>
      <c r="I50" s="146"/>
      <c r="J50" s="146"/>
      <c r="K50" s="147"/>
      <c r="L50" s="224" t="s">
        <v>169</v>
      </c>
      <c r="M50" s="144"/>
      <c r="N50" s="28">
        <f t="shared" si="0"/>
        <v>1</v>
      </c>
      <c r="O50" s="22">
        <f t="shared" si="1"/>
        <v>1</v>
      </c>
      <c r="P50" s="206">
        <f>IF(ISERROR(AVERAGE(N50:N51))=TRUE,"",AVERAGE(N50:N51))</f>
        <v>1</v>
      </c>
      <c r="Q50" s="344"/>
      <c r="R50" s="102"/>
    </row>
    <row r="51" spans="1:18" ht="28.5" customHeight="1" thickBot="1" x14ac:dyDescent="0.3">
      <c r="A51" s="342"/>
      <c r="B51" s="250" t="s">
        <v>113</v>
      </c>
      <c r="C51" s="250">
        <v>9</v>
      </c>
      <c r="D51" s="41" t="s">
        <v>115</v>
      </c>
      <c r="E51" s="75" t="str">
        <f>VLOOKUP(F51,Guia!$A$71:$B$85,2,0)</f>
        <v>Dirección Corporativa</v>
      </c>
      <c r="F51" s="189" t="s">
        <v>95</v>
      </c>
      <c r="G51" s="75" t="s">
        <v>198</v>
      </c>
      <c r="H51" s="190" t="s">
        <v>137</v>
      </c>
      <c r="I51" s="152"/>
      <c r="J51" s="152"/>
      <c r="K51" s="153"/>
      <c r="L51" s="235" t="s">
        <v>170</v>
      </c>
      <c r="M51" s="191" t="s">
        <v>171</v>
      </c>
      <c r="N51" s="26">
        <f t="shared" si="0"/>
        <v>1</v>
      </c>
      <c r="O51" s="22">
        <f t="shared" si="1"/>
        <v>1</v>
      </c>
      <c r="P51" s="249">
        <f t="shared" ref="P51:P60" si="2">+N51</f>
        <v>1</v>
      </c>
      <c r="Q51" s="344"/>
      <c r="R51" s="95"/>
    </row>
    <row r="52" spans="1:18" ht="28.5" customHeight="1" thickBot="1" x14ac:dyDescent="0.3">
      <c r="A52" s="293"/>
      <c r="B52" s="7" t="s">
        <v>12</v>
      </c>
      <c r="C52" s="7">
        <v>9</v>
      </c>
      <c r="D52" s="8" t="s">
        <v>39</v>
      </c>
      <c r="E52" s="76" t="str">
        <f>VLOOKUP(F52,Guia!$A$71:$B$85,2,0)</f>
        <v>Oficina Asesora de Planeación Institucional</v>
      </c>
      <c r="F52" s="62" t="s">
        <v>86</v>
      </c>
      <c r="G52" s="76" t="s">
        <v>186</v>
      </c>
      <c r="H52" s="146" t="s">
        <v>137</v>
      </c>
      <c r="I52" s="146"/>
      <c r="J52" s="146"/>
      <c r="K52" s="147"/>
      <c r="L52" s="224" t="s">
        <v>139</v>
      </c>
      <c r="M52" s="225" t="s">
        <v>140</v>
      </c>
      <c r="N52" s="28">
        <f t="shared" si="0"/>
        <v>1</v>
      </c>
      <c r="O52" s="22">
        <f t="shared" si="1"/>
        <v>1</v>
      </c>
      <c r="P52" s="206">
        <f t="shared" si="2"/>
        <v>1</v>
      </c>
      <c r="Q52" s="345"/>
      <c r="R52" s="95"/>
    </row>
    <row r="53" spans="1:18" ht="84" customHeight="1" thickBot="1" x14ac:dyDescent="0.3">
      <c r="A53" s="290" t="s">
        <v>106</v>
      </c>
      <c r="B53" s="181" t="s">
        <v>7</v>
      </c>
      <c r="C53" s="181">
        <v>11</v>
      </c>
      <c r="D53" s="1" t="s">
        <v>116</v>
      </c>
      <c r="E53" s="66" t="str">
        <f>VLOOKUP(F53,Guia!$A$71:$B$85,2,0)</f>
        <v>Dirección Corporativa</v>
      </c>
      <c r="F53" s="56" t="s">
        <v>97</v>
      </c>
      <c r="G53" s="66" t="s">
        <v>199</v>
      </c>
      <c r="H53" s="111"/>
      <c r="I53" s="112"/>
      <c r="J53" s="113" t="s">
        <v>137</v>
      </c>
      <c r="K53" s="114"/>
      <c r="L53" s="237" t="s">
        <v>219</v>
      </c>
      <c r="M53" s="116" t="s">
        <v>252</v>
      </c>
      <c r="N53" s="21">
        <f t="shared" si="0"/>
        <v>0.5</v>
      </c>
      <c r="O53" s="22">
        <f t="shared" si="1"/>
        <v>0.5</v>
      </c>
      <c r="P53" s="206">
        <f t="shared" si="2"/>
        <v>0.5</v>
      </c>
      <c r="Q53" s="354">
        <f>IF(ISERROR(AVERAGE(P53:P66))=TRUE,"",AVERAGE(P53:P66))</f>
        <v>0.79727272727272724</v>
      </c>
      <c r="R53" s="87" t="s">
        <v>244</v>
      </c>
    </row>
    <row r="54" spans="1:18" ht="77.25" thickBot="1" x14ac:dyDescent="0.3">
      <c r="A54" s="291"/>
      <c r="B54" s="181" t="s">
        <v>8</v>
      </c>
      <c r="C54" s="181">
        <v>11</v>
      </c>
      <c r="D54" s="1" t="s">
        <v>117</v>
      </c>
      <c r="E54" s="66" t="str">
        <f>VLOOKUP(F54,Guia!$A$71:$B$85,2,0)</f>
        <v>Dirección Corporativa</v>
      </c>
      <c r="F54" s="56" t="s">
        <v>97</v>
      </c>
      <c r="G54" s="66" t="s">
        <v>199</v>
      </c>
      <c r="H54" s="111" t="s">
        <v>137</v>
      </c>
      <c r="I54" s="112"/>
      <c r="J54" s="113"/>
      <c r="K54" s="114"/>
      <c r="L54" s="237" t="s">
        <v>219</v>
      </c>
      <c r="M54" s="116" t="s">
        <v>220</v>
      </c>
      <c r="N54" s="21">
        <f t="shared" si="0"/>
        <v>1</v>
      </c>
      <c r="O54" s="22">
        <f t="shared" si="1"/>
        <v>1</v>
      </c>
      <c r="P54" s="206">
        <f t="shared" si="2"/>
        <v>1</v>
      </c>
      <c r="Q54" s="355"/>
      <c r="R54" s="87"/>
    </row>
    <row r="55" spans="1:18" ht="135.75" thickBot="1" x14ac:dyDescent="0.3">
      <c r="A55" s="291"/>
      <c r="B55" s="7" t="s">
        <v>9</v>
      </c>
      <c r="C55" s="7">
        <v>11</v>
      </c>
      <c r="D55" s="9" t="s">
        <v>62</v>
      </c>
      <c r="E55" s="77" t="str">
        <f>VLOOKUP(F55,Guia!$A$71:$B$85,2,0)</f>
        <v>Oficina Asesora de Planeación Institucional</v>
      </c>
      <c r="F55" s="63" t="s">
        <v>86</v>
      </c>
      <c r="G55" s="77" t="s">
        <v>182</v>
      </c>
      <c r="H55" s="149"/>
      <c r="I55" s="149"/>
      <c r="J55" s="149" t="s">
        <v>137</v>
      </c>
      <c r="K55" s="150"/>
      <c r="L55" s="224" t="s">
        <v>136</v>
      </c>
      <c r="M55" s="226" t="s">
        <v>237</v>
      </c>
      <c r="N55" s="244">
        <v>0.77</v>
      </c>
      <c r="O55" s="22">
        <f t="shared" si="1"/>
        <v>0.77</v>
      </c>
      <c r="P55" s="206">
        <f t="shared" si="2"/>
        <v>0.77</v>
      </c>
      <c r="Q55" s="355"/>
      <c r="R55" s="96" t="s">
        <v>245</v>
      </c>
    </row>
    <row r="56" spans="1:18" ht="109.5" thickBot="1" x14ac:dyDescent="0.3">
      <c r="A56" s="291"/>
      <c r="B56" s="7" t="s">
        <v>13</v>
      </c>
      <c r="C56" s="7">
        <v>11</v>
      </c>
      <c r="D56" s="6" t="s">
        <v>63</v>
      </c>
      <c r="E56" s="76" t="e">
        <f>VLOOKUP(F56,Guia!$A$71:$B$85,2,0)</f>
        <v>#N/A</v>
      </c>
      <c r="F56" s="62" t="s">
        <v>87</v>
      </c>
      <c r="G56" s="76" t="s">
        <v>180</v>
      </c>
      <c r="H56" s="145" t="s">
        <v>137</v>
      </c>
      <c r="I56" s="146"/>
      <c r="J56" s="146"/>
      <c r="K56" s="147"/>
      <c r="L56" s="143" t="s">
        <v>172</v>
      </c>
      <c r="M56" s="144" t="s">
        <v>259</v>
      </c>
      <c r="N56" s="28">
        <f t="shared" si="0"/>
        <v>1</v>
      </c>
      <c r="O56" s="22">
        <f t="shared" si="1"/>
        <v>1</v>
      </c>
      <c r="P56" s="206">
        <f t="shared" si="2"/>
        <v>1</v>
      </c>
      <c r="Q56" s="355"/>
      <c r="R56" s="95" t="s">
        <v>260</v>
      </c>
    </row>
    <row r="57" spans="1:18" ht="90.75" thickBot="1" x14ac:dyDescent="0.3">
      <c r="A57" s="291"/>
      <c r="B57" s="292" t="s">
        <v>10</v>
      </c>
      <c r="C57" s="292">
        <v>11</v>
      </c>
      <c r="D57" s="5" t="s">
        <v>40</v>
      </c>
      <c r="E57" s="70" t="str">
        <f>VLOOKUP(F57,Guia!$A$71:$B$85,2,0)</f>
        <v>Dirección Ejecutiva</v>
      </c>
      <c r="F57" s="51" t="s">
        <v>98</v>
      </c>
      <c r="G57" s="70" t="s">
        <v>191</v>
      </c>
      <c r="H57" s="151" t="s">
        <v>137</v>
      </c>
      <c r="I57" s="152"/>
      <c r="J57" s="166"/>
      <c r="K57" s="153"/>
      <c r="L57" s="159" t="s">
        <v>130</v>
      </c>
      <c r="M57" s="160" t="s">
        <v>173</v>
      </c>
      <c r="N57" s="30">
        <f t="shared" si="0"/>
        <v>1</v>
      </c>
      <c r="O57" s="22">
        <f t="shared" si="1"/>
        <v>1</v>
      </c>
      <c r="P57" s="349">
        <f>IF(ISERROR(AVERAGE(N57:N58))=TRUE,"",AVERAGE(N57:N58))</f>
        <v>1</v>
      </c>
      <c r="Q57" s="355"/>
      <c r="R57" s="97"/>
    </row>
    <row r="58" spans="1:18" ht="45.75" thickBot="1" x14ac:dyDescent="0.3">
      <c r="A58" s="291"/>
      <c r="B58" s="293"/>
      <c r="C58" s="293"/>
      <c r="D58" s="12" t="s">
        <v>212</v>
      </c>
      <c r="E58" s="80" t="str">
        <f>VLOOKUP(F58,Guia!$A$71:$B$85,2,0)</f>
        <v>Dirección Ejecutiva</v>
      </c>
      <c r="F58" s="64" t="s">
        <v>98</v>
      </c>
      <c r="G58" s="69" t="s">
        <v>192</v>
      </c>
      <c r="H58" s="161" t="s">
        <v>137</v>
      </c>
      <c r="I58" s="162"/>
      <c r="J58" s="162"/>
      <c r="K58" s="163"/>
      <c r="L58" s="164" t="s">
        <v>213</v>
      </c>
      <c r="M58" s="165" t="s">
        <v>214</v>
      </c>
      <c r="N58" s="24">
        <f t="shared" si="0"/>
        <v>1</v>
      </c>
      <c r="O58" s="22">
        <f t="shared" si="1"/>
        <v>1</v>
      </c>
      <c r="P58" s="351"/>
      <c r="Q58" s="355"/>
      <c r="R58" s="236"/>
    </row>
    <row r="59" spans="1:18" ht="57" thickBot="1" x14ac:dyDescent="0.3">
      <c r="A59" s="291"/>
      <c r="B59" s="258" t="s">
        <v>11</v>
      </c>
      <c r="C59" s="258">
        <v>11</v>
      </c>
      <c r="D59" s="10" t="s">
        <v>41</v>
      </c>
      <c r="E59" s="78" t="str">
        <f>VLOOKUP(F59,Guia!$A$71:$B$85,2,0)</f>
        <v>Dirección Ejecutiva</v>
      </c>
      <c r="F59" s="52" t="s">
        <v>98</v>
      </c>
      <c r="G59" s="78" t="s">
        <v>193</v>
      </c>
      <c r="H59" s="151" t="s">
        <v>137</v>
      </c>
      <c r="I59" s="152"/>
      <c r="J59" s="152"/>
      <c r="K59" s="153"/>
      <c r="L59" s="229" t="s">
        <v>217</v>
      </c>
      <c r="M59" s="154" t="s">
        <v>218</v>
      </c>
      <c r="N59" s="29">
        <f t="shared" si="0"/>
        <v>1</v>
      </c>
      <c r="O59" s="22">
        <f t="shared" si="1"/>
        <v>1</v>
      </c>
      <c r="P59" s="206">
        <f t="shared" si="2"/>
        <v>1</v>
      </c>
      <c r="Q59" s="355"/>
      <c r="R59" s="98"/>
    </row>
    <row r="60" spans="1:18" ht="64.5" thickBot="1" x14ac:dyDescent="0.3">
      <c r="A60" s="291"/>
      <c r="B60" s="185" t="s">
        <v>12</v>
      </c>
      <c r="C60" s="185">
        <v>11</v>
      </c>
      <c r="D60" s="11" t="s">
        <v>118</v>
      </c>
      <c r="E60" s="79" t="str">
        <f>VLOOKUP(F60,Guia!$A$71:$B$85,2,0)</f>
        <v>Dirección Corporativa</v>
      </c>
      <c r="F60" s="53" t="s">
        <v>95</v>
      </c>
      <c r="G60" s="79" t="s">
        <v>197</v>
      </c>
      <c r="H60" s="155" t="s">
        <v>137</v>
      </c>
      <c r="I60" s="156"/>
      <c r="J60" s="157"/>
      <c r="K60" s="158"/>
      <c r="L60" s="238" t="s">
        <v>170</v>
      </c>
      <c r="M60" s="160"/>
      <c r="N60" s="30">
        <f t="shared" si="0"/>
        <v>1</v>
      </c>
      <c r="O60" s="22">
        <f t="shared" si="1"/>
        <v>1</v>
      </c>
      <c r="P60" s="206">
        <f t="shared" si="2"/>
        <v>1</v>
      </c>
      <c r="Q60" s="355"/>
      <c r="R60" s="99" t="s">
        <v>223</v>
      </c>
    </row>
    <row r="61" spans="1:18" ht="56.25" x14ac:dyDescent="0.25">
      <c r="A61" s="291"/>
      <c r="B61" s="292" t="s">
        <v>14</v>
      </c>
      <c r="C61" s="292">
        <v>11</v>
      </c>
      <c r="D61" s="11" t="s">
        <v>107</v>
      </c>
      <c r="E61" s="79" t="str">
        <f>VLOOKUP(F61,Guia!$A$71:$B$85,2,0)</f>
        <v>Dirección Corporativa</v>
      </c>
      <c r="F61" s="53" t="s">
        <v>97</v>
      </c>
      <c r="G61" s="79" t="s">
        <v>206</v>
      </c>
      <c r="H61" s="155" t="s">
        <v>137</v>
      </c>
      <c r="I61" s="156"/>
      <c r="J61" s="157"/>
      <c r="K61" s="158"/>
      <c r="L61" s="238" t="s">
        <v>221</v>
      </c>
      <c r="M61" s="160"/>
      <c r="N61" s="30">
        <f t="shared" si="0"/>
        <v>1</v>
      </c>
      <c r="O61" s="22">
        <f t="shared" si="1"/>
        <v>1</v>
      </c>
      <c r="P61" s="349">
        <f>IF(ISERROR(AVERAGE(N61:N62))=TRUE,"",AVERAGE(N61:N62))</f>
        <v>1</v>
      </c>
      <c r="Q61" s="355"/>
      <c r="R61" s="99" t="s">
        <v>222</v>
      </c>
    </row>
    <row r="62" spans="1:18" ht="57" thickBot="1" x14ac:dyDescent="0.3">
      <c r="A62" s="291"/>
      <c r="B62" s="293"/>
      <c r="C62" s="293"/>
      <c r="D62" s="12" t="s">
        <v>108</v>
      </c>
      <c r="E62" s="80" t="str">
        <f>VLOOKUP(F62,Guia!$A$71:$B$85,2,0)</f>
        <v>Dirección Ejecutiva</v>
      </c>
      <c r="F62" s="64" t="s">
        <v>90</v>
      </c>
      <c r="G62" s="69" t="s">
        <v>207</v>
      </c>
      <c r="H62" s="161" t="s">
        <v>137</v>
      </c>
      <c r="I62" s="162"/>
      <c r="J62" s="162"/>
      <c r="K62" s="163"/>
      <c r="L62" s="164" t="s">
        <v>215</v>
      </c>
      <c r="M62" s="165" t="s">
        <v>229</v>
      </c>
      <c r="N62" s="24">
        <f t="shared" si="0"/>
        <v>1</v>
      </c>
      <c r="O62" s="22">
        <f t="shared" si="1"/>
        <v>1</v>
      </c>
      <c r="P62" s="351"/>
      <c r="Q62" s="355"/>
      <c r="R62" s="100"/>
    </row>
    <row r="63" spans="1:18" ht="51.75" thickBot="1" x14ac:dyDescent="0.3">
      <c r="A63" s="291"/>
      <c r="B63" s="7" t="s">
        <v>15</v>
      </c>
      <c r="C63" s="7">
        <v>11</v>
      </c>
      <c r="D63" s="8" t="s">
        <v>109</v>
      </c>
      <c r="E63" s="76" t="str">
        <f>VLOOKUP(F63,Guia!$A$71:$B$85,2,0)</f>
        <v>Oficina Asesora de Planeación Institucional</v>
      </c>
      <c r="F63" s="62" t="s">
        <v>85</v>
      </c>
      <c r="G63" s="76" t="s">
        <v>190</v>
      </c>
      <c r="H63" s="148"/>
      <c r="I63" s="149"/>
      <c r="J63" s="149" t="s">
        <v>75</v>
      </c>
      <c r="K63" s="150"/>
      <c r="L63" s="143"/>
      <c r="M63" s="247" t="s">
        <v>250</v>
      </c>
      <c r="N63" s="24">
        <f t="shared" si="0"/>
        <v>0.5</v>
      </c>
      <c r="O63" s="22">
        <f t="shared" si="1"/>
        <v>0.5</v>
      </c>
      <c r="P63" s="206">
        <f>+N63</f>
        <v>0.5</v>
      </c>
      <c r="Q63" s="355"/>
      <c r="R63" s="95" t="s">
        <v>267</v>
      </c>
    </row>
    <row r="64" spans="1:18" ht="102" thickBot="1" x14ac:dyDescent="0.3">
      <c r="A64" s="291"/>
      <c r="B64" s="294" t="s">
        <v>16</v>
      </c>
      <c r="C64" s="292">
        <v>11</v>
      </c>
      <c r="D64" s="5" t="s">
        <v>64</v>
      </c>
      <c r="E64" s="70" t="str">
        <f>VLOOKUP(F64,Guia!$A$71:$B$85,2,0)</f>
        <v>Dirección Corporativa</v>
      </c>
      <c r="F64" s="51" t="s">
        <v>96</v>
      </c>
      <c r="G64" s="70" t="s">
        <v>205</v>
      </c>
      <c r="H64" s="151"/>
      <c r="I64" s="152"/>
      <c r="J64" s="166" t="s">
        <v>75</v>
      </c>
      <c r="K64" s="153"/>
      <c r="L64" s="366" t="s">
        <v>224</v>
      </c>
      <c r="M64" s="160" t="s">
        <v>253</v>
      </c>
      <c r="N64" s="245">
        <v>0.9</v>
      </c>
      <c r="O64" s="22">
        <f t="shared" si="1"/>
        <v>0.9</v>
      </c>
      <c r="P64" s="349">
        <f>IF(ISERROR(AVERAGE(N64:N65))=TRUE,"",AVERAGE(N64:N65))</f>
        <v>0.7</v>
      </c>
      <c r="Q64" s="355"/>
      <c r="R64" s="99" t="s">
        <v>261</v>
      </c>
    </row>
    <row r="65" spans="1:23" ht="57" customHeight="1" thickBot="1" x14ac:dyDescent="0.3">
      <c r="A65" s="291"/>
      <c r="B65" s="294"/>
      <c r="C65" s="293"/>
      <c r="D65" s="12" t="s">
        <v>65</v>
      </c>
      <c r="E65" s="80" t="str">
        <f>VLOOKUP(F65,Guia!$A$71:$B$85,2,0)</f>
        <v>Dirección Corporativa</v>
      </c>
      <c r="F65" s="64" t="s">
        <v>92</v>
      </c>
      <c r="G65" s="69" t="s">
        <v>200</v>
      </c>
      <c r="H65" s="161"/>
      <c r="I65" s="162"/>
      <c r="J65" s="162" t="s">
        <v>137</v>
      </c>
      <c r="K65" s="163"/>
      <c r="L65" s="367"/>
      <c r="M65" s="165" t="s">
        <v>254</v>
      </c>
      <c r="N65" s="24">
        <f t="shared" si="0"/>
        <v>0.5</v>
      </c>
      <c r="O65" s="22">
        <f t="shared" si="1"/>
        <v>0.5</v>
      </c>
      <c r="P65" s="351"/>
      <c r="Q65" s="355"/>
      <c r="R65" s="100" t="s">
        <v>235</v>
      </c>
    </row>
    <row r="66" spans="1:23" ht="203.25" thickBot="1" x14ac:dyDescent="0.3">
      <c r="A66" s="291"/>
      <c r="B66" s="185" t="s">
        <v>17</v>
      </c>
      <c r="C66" s="185">
        <v>11</v>
      </c>
      <c r="D66" s="11" t="s">
        <v>120</v>
      </c>
      <c r="E66" s="79" t="str">
        <f>VLOOKUP(F66,Guia!$A$71:$B$85,2,0)</f>
        <v>Dirección Corporativa</v>
      </c>
      <c r="F66" s="53" t="s">
        <v>96</v>
      </c>
      <c r="G66" s="79" t="s">
        <v>179</v>
      </c>
      <c r="H66" s="155"/>
      <c r="I66" s="156"/>
      <c r="J66" s="157" t="s">
        <v>75</v>
      </c>
      <c r="K66" s="158"/>
      <c r="L66" s="159"/>
      <c r="M66" s="160" t="s">
        <v>255</v>
      </c>
      <c r="N66" s="245">
        <v>0.3</v>
      </c>
      <c r="O66" s="22">
        <f t="shared" si="1"/>
        <v>0.3</v>
      </c>
      <c r="P66" s="208">
        <f>+N66</f>
        <v>0.3</v>
      </c>
      <c r="Q66" s="356"/>
      <c r="R66" s="100" t="s">
        <v>268</v>
      </c>
    </row>
    <row r="67" spans="1:23" ht="214.5" thickBot="1" x14ac:dyDescent="0.3">
      <c r="A67" s="295" t="s">
        <v>60</v>
      </c>
      <c r="B67" s="296"/>
      <c r="C67" s="259">
        <v>8</v>
      </c>
      <c r="D67" s="6" t="s">
        <v>121</v>
      </c>
      <c r="E67" s="76" t="str">
        <f>VLOOKUP(F67,Guia!$A$71:$B$85,2,0)</f>
        <v>Dirección Corporativa</v>
      </c>
      <c r="F67" s="62" t="s">
        <v>96</v>
      </c>
      <c r="G67" s="76" t="s">
        <v>194</v>
      </c>
      <c r="H67" s="145"/>
      <c r="I67" s="201"/>
      <c r="J67" s="201" t="s">
        <v>75</v>
      </c>
      <c r="K67" s="147"/>
      <c r="L67" s="224" t="s">
        <v>174</v>
      </c>
      <c r="M67" s="144" t="s">
        <v>256</v>
      </c>
      <c r="N67" s="245">
        <v>0.3</v>
      </c>
      <c r="O67" s="22">
        <f t="shared" si="1"/>
        <v>0.3</v>
      </c>
      <c r="P67" s="204">
        <f>+N67</f>
        <v>0.3</v>
      </c>
      <c r="Q67" s="104">
        <f>IF(ISERROR(AVERAGE(P67:P67))=TRUE,"",AVERAGE(P67:P67))</f>
        <v>0.3</v>
      </c>
      <c r="R67" s="95" t="s">
        <v>262</v>
      </c>
    </row>
    <row r="68" spans="1:23" ht="79.5" thickBot="1" x14ac:dyDescent="0.3">
      <c r="A68" s="305" t="s">
        <v>18</v>
      </c>
      <c r="B68" s="306"/>
      <c r="C68" s="210">
        <v>10</v>
      </c>
      <c r="D68" s="6" t="s">
        <v>66</v>
      </c>
      <c r="E68" s="76" t="str">
        <f>VLOOKUP(F68,Guia!$A$71:$B$85,2,0)</f>
        <v>Dirección Corporativa</v>
      </c>
      <c r="F68" s="62" t="s">
        <v>95</v>
      </c>
      <c r="G68" s="76" t="s">
        <v>195</v>
      </c>
      <c r="H68" s="151" t="s">
        <v>137</v>
      </c>
      <c r="I68" s="152"/>
      <c r="J68" s="152"/>
      <c r="K68" s="153"/>
      <c r="L68" s="235" t="s">
        <v>170</v>
      </c>
      <c r="M68" s="199" t="s">
        <v>225</v>
      </c>
      <c r="N68" s="200">
        <f t="shared" si="0"/>
        <v>1</v>
      </c>
      <c r="O68" s="22">
        <f t="shared" si="1"/>
        <v>1</v>
      </c>
      <c r="P68" s="204">
        <f>+N68</f>
        <v>1</v>
      </c>
      <c r="Q68" s="178">
        <f>+N68</f>
        <v>1</v>
      </c>
      <c r="R68" s="99" t="s">
        <v>230</v>
      </c>
    </row>
    <row r="69" spans="1:23" ht="128.25" thickBot="1" x14ac:dyDescent="0.3">
      <c r="A69" s="307" t="s">
        <v>19</v>
      </c>
      <c r="B69" s="308"/>
      <c r="C69" s="362">
        <v>12</v>
      </c>
      <c r="D69" s="11" t="s">
        <v>122</v>
      </c>
      <c r="E69" s="79" t="e">
        <f>VLOOKUP(F69,Guia!$A$71:$B$85,2,0)</f>
        <v>#N/A</v>
      </c>
      <c r="F69" s="53" t="s">
        <v>87</v>
      </c>
      <c r="G69" s="79" t="s">
        <v>202</v>
      </c>
      <c r="H69" s="155"/>
      <c r="I69" s="156"/>
      <c r="J69" s="157" t="s">
        <v>75</v>
      </c>
      <c r="K69" s="158"/>
      <c r="L69" s="159"/>
      <c r="M69" s="160" t="s">
        <v>263</v>
      </c>
      <c r="N69" s="245">
        <v>0.75</v>
      </c>
      <c r="O69" s="22">
        <f t="shared" si="1"/>
        <v>0.75</v>
      </c>
      <c r="P69" s="349">
        <f>IF(ISERROR(AVERAGE(N69:N70))=TRUE,"",AVERAGE(N69:N70))</f>
        <v>0.75</v>
      </c>
      <c r="Q69" s="322">
        <f>IF(ISERROR(AVERAGE(P69:P70))=TRUE,"",AVERAGE(P69:P70))</f>
        <v>0.75</v>
      </c>
      <c r="R69" s="99" t="s">
        <v>232</v>
      </c>
      <c r="T69" s="203"/>
      <c r="U69" s="203"/>
      <c r="V69" s="203"/>
      <c r="W69" s="203"/>
    </row>
    <row r="70" spans="1:23" ht="113.25" thickBot="1" x14ac:dyDescent="0.3">
      <c r="A70" s="301"/>
      <c r="B70" s="302"/>
      <c r="C70" s="353"/>
      <c r="D70" s="12" t="s">
        <v>131</v>
      </c>
      <c r="E70" s="80" t="str">
        <f>VLOOKUP(F70,Guia!$A$71:$B$85,2,0)</f>
        <v>Dirección Corporativa</v>
      </c>
      <c r="F70" s="64" t="s">
        <v>92</v>
      </c>
      <c r="G70" s="69" t="s">
        <v>204</v>
      </c>
      <c r="H70" s="161"/>
      <c r="I70" s="162"/>
      <c r="J70" s="162" t="s">
        <v>75</v>
      </c>
      <c r="K70" s="163"/>
      <c r="L70" s="239" t="s">
        <v>226</v>
      </c>
      <c r="M70" s="165" t="s">
        <v>264</v>
      </c>
      <c r="N70" s="245">
        <v>0.75</v>
      </c>
      <c r="O70" s="22">
        <f t="shared" si="1"/>
        <v>0.75</v>
      </c>
      <c r="P70" s="351"/>
      <c r="Q70" s="323"/>
      <c r="R70" s="100" t="s">
        <v>265</v>
      </c>
      <c r="T70" s="203"/>
      <c r="U70" s="203"/>
      <c r="V70" s="203"/>
      <c r="W70" s="203"/>
    </row>
    <row r="71" spans="1:23" ht="203.25" thickBot="1" x14ac:dyDescent="0.3">
      <c r="A71" s="309" t="s">
        <v>20</v>
      </c>
      <c r="B71" s="310"/>
      <c r="C71" s="211">
        <v>13</v>
      </c>
      <c r="D71" s="6" t="s">
        <v>67</v>
      </c>
      <c r="E71" s="76" t="str">
        <f>VLOOKUP(F71,Guia!$A$71:$B$85,2,0)</f>
        <v>Dirección Corporativa</v>
      </c>
      <c r="F71" s="62" t="s">
        <v>92</v>
      </c>
      <c r="G71" s="76" t="s">
        <v>200</v>
      </c>
      <c r="H71" s="148"/>
      <c r="I71" s="149"/>
      <c r="J71" s="149" t="s">
        <v>137</v>
      </c>
      <c r="K71" s="150"/>
      <c r="L71" s="170"/>
      <c r="M71" s="171" t="s">
        <v>254</v>
      </c>
      <c r="N71" s="245">
        <v>0.75</v>
      </c>
      <c r="O71" s="22">
        <f t="shared" si="1"/>
        <v>0.75</v>
      </c>
      <c r="P71" s="205">
        <f>+N71</f>
        <v>0.75</v>
      </c>
      <c r="Q71" s="105">
        <f>+N71</f>
        <v>0.75</v>
      </c>
      <c r="R71" s="100" t="s">
        <v>233</v>
      </c>
      <c r="T71" s="203"/>
      <c r="U71" s="203"/>
      <c r="V71" s="203"/>
      <c r="W71" s="203"/>
    </row>
    <row r="72" spans="1:23" ht="166.5" thickBot="1" x14ac:dyDescent="0.3">
      <c r="A72" s="311" t="s">
        <v>21</v>
      </c>
      <c r="B72" s="312"/>
      <c r="C72" s="259">
        <v>14</v>
      </c>
      <c r="D72" s="6" t="s">
        <v>123</v>
      </c>
      <c r="E72" s="76" t="str">
        <f>VLOOKUP(F72,Guia!$A$71:$B$85,2,0)</f>
        <v>Dirección Corporativa</v>
      </c>
      <c r="F72" s="62" t="s">
        <v>97</v>
      </c>
      <c r="G72" s="76" t="s">
        <v>176</v>
      </c>
      <c r="H72" s="149" t="s">
        <v>137</v>
      </c>
      <c r="I72" s="149"/>
      <c r="J72" s="149"/>
      <c r="K72" s="147"/>
      <c r="L72" s="241" t="s">
        <v>221</v>
      </c>
      <c r="M72" s="144" t="s">
        <v>257</v>
      </c>
      <c r="N72" s="253">
        <f>IF(H72="X",1,IF(I72="X",0,IF(J72="X",0.5,"")))</f>
        <v>1</v>
      </c>
      <c r="O72" s="22">
        <f t="shared" si="1"/>
        <v>1</v>
      </c>
      <c r="P72" s="204">
        <f>+N72</f>
        <v>1</v>
      </c>
      <c r="Q72" s="220">
        <f>IF(ISERROR(AVERAGE(P72:P72))=TRUE,"",AVERAGE(P72:P72))</f>
        <v>1</v>
      </c>
      <c r="R72" s="95" t="s">
        <v>266</v>
      </c>
      <c r="T72" s="203"/>
      <c r="U72" s="203"/>
      <c r="V72" s="203"/>
      <c r="W72" s="203"/>
    </row>
    <row r="73" spans="1:23" ht="192" thickBot="1" x14ac:dyDescent="0.3">
      <c r="A73" s="297" t="s">
        <v>22</v>
      </c>
      <c r="B73" s="298"/>
      <c r="C73" s="13">
        <v>15</v>
      </c>
      <c r="D73" s="213" t="s">
        <v>124</v>
      </c>
      <c r="E73" s="214" t="str">
        <f>VLOOKUP(F73,Guia!$A$71:$B$85,2,0)</f>
        <v>Dirección Corporativa</v>
      </c>
      <c r="F73" s="215" t="s">
        <v>92</v>
      </c>
      <c r="G73" s="214" t="s">
        <v>203</v>
      </c>
      <c r="H73" s="216" t="s">
        <v>137</v>
      </c>
      <c r="I73" s="217"/>
      <c r="J73" s="217"/>
      <c r="K73" s="218"/>
      <c r="L73" s="240" t="s">
        <v>227</v>
      </c>
      <c r="M73" s="256" t="s">
        <v>228</v>
      </c>
      <c r="N73" s="253">
        <f>IF(H73="X",1,IF(I73="X",0,IF(J73="X",0.5,"")))</f>
        <v>1</v>
      </c>
      <c r="O73" s="22">
        <f t="shared" si="1"/>
        <v>1</v>
      </c>
      <c r="P73" s="219">
        <f>+N73</f>
        <v>1</v>
      </c>
      <c r="Q73" s="177">
        <f>IF(ISERROR(AVERAGE(P73:P73))=TRUE,"",AVERAGE(P73:P73))</f>
        <v>1</v>
      </c>
      <c r="R73" s="90"/>
    </row>
    <row r="74" spans="1:23" ht="259.5" thickBot="1" x14ac:dyDescent="0.3">
      <c r="A74" s="303" t="s">
        <v>23</v>
      </c>
      <c r="B74" s="304"/>
      <c r="C74" s="260">
        <v>16</v>
      </c>
      <c r="D74" s="6" t="s">
        <v>175</v>
      </c>
      <c r="E74" s="76" t="str">
        <f>VLOOKUP(F74,Guia!$A$71:$B$85,2,0)</f>
        <v>Dirección Corporativa</v>
      </c>
      <c r="F74" s="62" t="s">
        <v>92</v>
      </c>
      <c r="G74" s="76" t="s">
        <v>204</v>
      </c>
      <c r="H74" s="148" t="s">
        <v>75</v>
      </c>
      <c r="I74" s="149"/>
      <c r="J74" s="149"/>
      <c r="K74" s="150"/>
      <c r="L74" s="143"/>
      <c r="M74" s="144"/>
      <c r="N74" s="28">
        <f t="shared" si="0"/>
        <v>1</v>
      </c>
      <c r="O74" s="22">
        <f t="shared" si="1"/>
        <v>1</v>
      </c>
      <c r="P74" s="204">
        <f>+N74</f>
        <v>1</v>
      </c>
      <c r="Q74" s="106">
        <f>+N74</f>
        <v>1</v>
      </c>
      <c r="R74" s="100" t="s">
        <v>236</v>
      </c>
    </row>
    <row r="75" spans="1:23" ht="76.5" x14ac:dyDescent="0.25">
      <c r="A75" s="297" t="s">
        <v>24</v>
      </c>
      <c r="B75" s="298"/>
      <c r="C75" s="13"/>
      <c r="D75" s="32" t="s">
        <v>125</v>
      </c>
      <c r="E75" s="71"/>
      <c r="F75" s="50"/>
      <c r="G75" s="71"/>
      <c r="H75" s="243"/>
      <c r="I75" s="243"/>
      <c r="J75" s="243"/>
      <c r="K75" s="243" t="s">
        <v>75</v>
      </c>
      <c r="L75" s="33"/>
      <c r="M75" s="50"/>
      <c r="N75" s="34" t="str">
        <f t="shared" si="0"/>
        <v/>
      </c>
      <c r="O75" s="22"/>
      <c r="P75" s="349" t="str">
        <f>IF(ISERROR(AVERAGE(N75:N79))=TRUE,"",AVERAGE(N75:N79))</f>
        <v/>
      </c>
      <c r="Q75" s="313" t="str">
        <f>IF(ISERROR(AVERAGE(P75:P79))=TRUE,"",AVERAGE(P75:P79))</f>
        <v/>
      </c>
      <c r="R75" s="103"/>
    </row>
    <row r="76" spans="1:23" ht="63.75" x14ac:dyDescent="0.25">
      <c r="A76" s="299"/>
      <c r="B76" s="300"/>
      <c r="C76" s="352">
        <v>17</v>
      </c>
      <c r="D76" s="42" t="s">
        <v>126</v>
      </c>
      <c r="E76" s="81" t="str">
        <f>VLOOKUP(F76,Guia!$A$71:$B$85,2,0)</f>
        <v>Dirección Corporativa</v>
      </c>
      <c r="F76" s="65" t="s">
        <v>96</v>
      </c>
      <c r="G76" s="81" t="s">
        <v>203</v>
      </c>
      <c r="H76" s="172"/>
      <c r="I76" s="173"/>
      <c r="J76" s="173"/>
      <c r="K76" s="174" t="s">
        <v>75</v>
      </c>
      <c r="L76" s="175" t="s">
        <v>269</v>
      </c>
      <c r="M76" s="176"/>
      <c r="N76" s="31" t="s">
        <v>208</v>
      </c>
      <c r="O76" s="22" t="str">
        <f t="shared" si="1"/>
        <v>NA</v>
      </c>
      <c r="P76" s="350"/>
      <c r="Q76" s="314"/>
      <c r="R76" s="101" t="s">
        <v>269</v>
      </c>
    </row>
    <row r="77" spans="1:23" ht="38.25" x14ac:dyDescent="0.25">
      <c r="A77" s="299"/>
      <c r="B77" s="300"/>
      <c r="C77" s="352"/>
      <c r="D77" s="42" t="s">
        <v>127</v>
      </c>
      <c r="E77" s="81" t="str">
        <f>VLOOKUP(F77,Guia!$A$71:$B$85,2,0)</f>
        <v>Dirección Corporativa</v>
      </c>
      <c r="F77" s="65" t="s">
        <v>96</v>
      </c>
      <c r="G77" s="81" t="s">
        <v>203</v>
      </c>
      <c r="H77" s="172"/>
      <c r="I77" s="173"/>
      <c r="J77" s="173"/>
      <c r="K77" s="174" t="s">
        <v>75</v>
      </c>
      <c r="L77" s="175" t="s">
        <v>269</v>
      </c>
      <c r="M77" s="176"/>
      <c r="N77" s="31" t="s">
        <v>208</v>
      </c>
      <c r="O77" s="22" t="str">
        <f t="shared" si="1"/>
        <v>NA</v>
      </c>
      <c r="P77" s="350"/>
      <c r="Q77" s="314"/>
      <c r="R77" s="101" t="s">
        <v>269</v>
      </c>
    </row>
    <row r="78" spans="1:23" ht="63.75" x14ac:dyDescent="0.25">
      <c r="A78" s="299"/>
      <c r="B78" s="300"/>
      <c r="C78" s="352"/>
      <c r="D78" s="42" t="s">
        <v>128</v>
      </c>
      <c r="E78" s="81" t="str">
        <f>VLOOKUP(F78,Guia!$A$71:$B$85,2,0)</f>
        <v>Dirección Corporativa</v>
      </c>
      <c r="F78" s="65" t="s">
        <v>96</v>
      </c>
      <c r="G78" s="81" t="s">
        <v>176</v>
      </c>
      <c r="H78" s="172"/>
      <c r="I78" s="173"/>
      <c r="J78" s="173"/>
      <c r="K78" s="174" t="s">
        <v>75</v>
      </c>
      <c r="L78" s="175" t="s">
        <v>269</v>
      </c>
      <c r="M78" s="176"/>
      <c r="N78" s="31" t="s">
        <v>208</v>
      </c>
      <c r="O78" s="22" t="str">
        <f>+N78</f>
        <v>NA</v>
      </c>
      <c r="P78" s="350"/>
      <c r="Q78" s="314"/>
      <c r="R78" s="101" t="s">
        <v>269</v>
      </c>
    </row>
    <row r="79" spans="1:23" ht="39" customHeight="1" thickBot="1" x14ac:dyDescent="0.3">
      <c r="A79" s="301"/>
      <c r="B79" s="302"/>
      <c r="C79" s="353"/>
      <c r="D79" s="39" t="s">
        <v>129</v>
      </c>
      <c r="E79" s="251" t="str">
        <f>VLOOKUP(F79,Guia!$A$71:$B$85,2,0)</f>
        <v>Dirección Corporativa</v>
      </c>
      <c r="F79" s="60" t="s">
        <v>96</v>
      </c>
      <c r="G79" s="251" t="s">
        <v>178</v>
      </c>
      <c r="H79" s="167"/>
      <c r="I79" s="168"/>
      <c r="J79" s="168"/>
      <c r="K79" s="169" t="s">
        <v>75</v>
      </c>
      <c r="L79" s="135" t="s">
        <v>269</v>
      </c>
      <c r="M79" s="136"/>
      <c r="N79" s="24" t="s">
        <v>208</v>
      </c>
      <c r="O79" s="22" t="str">
        <f>+N79</f>
        <v>NA</v>
      </c>
      <c r="P79" s="351"/>
      <c r="Q79" s="315"/>
      <c r="R79" s="92" t="s">
        <v>269</v>
      </c>
    </row>
    <row r="80" spans="1:23" ht="203.25" thickBot="1" x14ac:dyDescent="0.3">
      <c r="A80" s="282" t="s">
        <v>25</v>
      </c>
      <c r="B80" s="283"/>
      <c r="C80" s="212">
        <v>20</v>
      </c>
      <c r="D80" s="8" t="s">
        <v>119</v>
      </c>
      <c r="E80" s="196" t="str">
        <f>VLOOKUP(F80,Guia!$A$71:$B$85,2,0)</f>
        <v>Dirección Corporativa</v>
      </c>
      <c r="F80" s="197" t="s">
        <v>92</v>
      </c>
      <c r="G80" s="196" t="s">
        <v>201</v>
      </c>
      <c r="H80" s="148"/>
      <c r="I80" s="149" t="s">
        <v>75</v>
      </c>
      <c r="J80" s="149"/>
      <c r="K80" s="150"/>
      <c r="L80" s="202"/>
      <c r="M80" s="198" t="s">
        <v>255</v>
      </c>
      <c r="N80" s="28">
        <f>IF(H80="X",1,IF(I80="X",0,IF(J80="X",0.5,"")))</f>
        <v>0</v>
      </c>
      <c r="O80" s="22">
        <f>+N80</f>
        <v>0</v>
      </c>
      <c r="P80" s="204">
        <f>+N80</f>
        <v>0</v>
      </c>
      <c r="Q80" s="106">
        <f>IF(ISERROR(AVERAGE(P80:P80))=TRUE,"",AVERAGE(P80:P80))</f>
        <v>0</v>
      </c>
      <c r="R80" s="95"/>
    </row>
    <row r="81" spans="1:17" ht="13.5" thickBot="1" x14ac:dyDescent="0.3">
      <c r="A81" s="13"/>
      <c r="B81" s="13"/>
      <c r="C81" s="13"/>
      <c r="D81" s="43"/>
      <c r="E81" s="54"/>
      <c r="F81" s="54"/>
      <c r="G81" s="54"/>
      <c r="H81" s="46"/>
      <c r="I81" s="46"/>
      <c r="J81" s="46"/>
      <c r="K81" s="46"/>
      <c r="N81" s="195">
        <f>AVERAGE(N12:N80)</f>
        <v>0.88761904761904753</v>
      </c>
      <c r="O81" s="195">
        <f>AVERAGE(O12:O80)</f>
        <v>0.84936170212765949</v>
      </c>
      <c r="P81" s="195">
        <f>AVERAGE(P12:P80)</f>
        <v>0.81551282051282048</v>
      </c>
      <c r="Q81" s="195">
        <f>AVERAGE(Q12:Q80)</f>
        <v>0.75448917748917754</v>
      </c>
    </row>
  </sheetData>
  <autoFilter ref="A11:R81" xr:uid="{00000000-0009-0000-0000-000002000000}"/>
  <mergeCells count="64">
    <mergeCell ref="A80:B80"/>
    <mergeCell ref="L64:L65"/>
    <mergeCell ref="A73:B73"/>
    <mergeCell ref="A74:B74"/>
    <mergeCell ref="A75:B79"/>
    <mergeCell ref="A68:B68"/>
    <mergeCell ref="A67:B67"/>
    <mergeCell ref="A53:A66"/>
    <mergeCell ref="P75:P79"/>
    <mergeCell ref="Q75:Q79"/>
    <mergeCell ref="C76:C79"/>
    <mergeCell ref="A69:B70"/>
    <mergeCell ref="C69:C70"/>
    <mergeCell ref="P69:P70"/>
    <mergeCell ref="Q69:Q70"/>
    <mergeCell ref="A71:B71"/>
    <mergeCell ref="A72:B72"/>
    <mergeCell ref="Q53:Q66"/>
    <mergeCell ref="B57:B58"/>
    <mergeCell ref="C57:C58"/>
    <mergeCell ref="P57:P58"/>
    <mergeCell ref="B61:B62"/>
    <mergeCell ref="C61:C62"/>
    <mergeCell ref="P61:P62"/>
    <mergeCell ref="B64:B65"/>
    <mergeCell ref="C64:C65"/>
    <mergeCell ref="P64:P65"/>
    <mergeCell ref="R36:R44"/>
    <mergeCell ref="B27:B44"/>
    <mergeCell ref="C27:C44"/>
    <mergeCell ref="E27:E35"/>
    <mergeCell ref="F27:F35"/>
    <mergeCell ref="G27:G35"/>
    <mergeCell ref="O27:O35"/>
    <mergeCell ref="P27:P44"/>
    <mergeCell ref="E36:E44"/>
    <mergeCell ref="F36:F44"/>
    <mergeCell ref="G36:G44"/>
    <mergeCell ref="L36:L44"/>
    <mergeCell ref="O36:O44"/>
    <mergeCell ref="L27:L34"/>
    <mergeCell ref="A12:A52"/>
    <mergeCell ref="B12:B16"/>
    <mergeCell ref="C12:C16"/>
    <mergeCell ref="P12:P16"/>
    <mergeCell ref="Q12:Q52"/>
    <mergeCell ref="B17:B26"/>
    <mergeCell ref="C17:C26"/>
    <mergeCell ref="P17:P26"/>
    <mergeCell ref="B45:B49"/>
    <mergeCell ref="C45:C49"/>
    <mergeCell ref="P45:P49"/>
    <mergeCell ref="A1:B7"/>
    <mergeCell ref="D1:R8"/>
    <mergeCell ref="A9:R9"/>
    <mergeCell ref="A10:A11"/>
    <mergeCell ref="B10:B11"/>
    <mergeCell ref="D10:D11"/>
    <mergeCell ref="E10:F10"/>
    <mergeCell ref="G10:G11"/>
    <mergeCell ref="H10:K10"/>
    <mergeCell ref="L10:L11"/>
    <mergeCell ref="M10:M11"/>
    <mergeCell ref="N10:R10"/>
  </mergeCells>
  <dataValidations count="1">
    <dataValidation type="list" allowBlank="1" showInputMessage="1" showErrorMessage="1" sqref="G12:G80" xr:uid="{00000000-0002-0000-0200-000000000000}">
      <formula1>#REF!</formula1>
    </dataValidation>
  </dataValidations>
  <hyperlinks>
    <hyperlink ref="L47" r:id="rId1" display="http://regioncentralrape.gov.co/programas-y-proyectos-2/" xr:uid="{00000000-0004-0000-0200-000000000000}"/>
    <hyperlink ref="L49" r:id="rId2" xr:uid="{00000000-0004-0000-0200-000001000000}"/>
    <hyperlink ref="L52" r:id="rId3" xr:uid="{00000000-0004-0000-0200-000002000000}"/>
    <hyperlink ref="L55" r:id="rId4" xr:uid="{00000000-0004-0000-0200-000003000000}"/>
    <hyperlink ref="L17" r:id="rId5" xr:uid="{00000000-0004-0000-0200-000004000000}"/>
    <hyperlink ref="L20" r:id="rId6" xr:uid="{00000000-0004-0000-0200-000005000000}"/>
    <hyperlink ref="L21" r:id="rId7" xr:uid="{00000000-0004-0000-0200-000006000000}"/>
    <hyperlink ref="L22" r:id="rId8" xr:uid="{00000000-0004-0000-0200-000007000000}"/>
    <hyperlink ref="L23" r:id="rId9" xr:uid="{00000000-0004-0000-0200-000008000000}"/>
    <hyperlink ref="L26" r:id="rId10" xr:uid="{00000000-0004-0000-0200-000009000000}"/>
    <hyperlink ref="L24" r:id="rId11" xr:uid="{00000000-0004-0000-0200-00000A000000}"/>
    <hyperlink ref="L25" r:id="rId12" xr:uid="{00000000-0004-0000-0200-00000B000000}"/>
    <hyperlink ref="L36" r:id="rId13" xr:uid="{00000000-0004-0000-0200-00000C000000}"/>
    <hyperlink ref="L27" r:id="rId14" xr:uid="{00000000-0004-0000-0200-00000D000000}"/>
    <hyperlink ref="L35" r:id="rId15" xr:uid="{00000000-0004-0000-0200-00000E000000}"/>
    <hyperlink ref="L46" r:id="rId16" xr:uid="{00000000-0004-0000-0200-00000F000000}"/>
    <hyperlink ref="L50" r:id="rId17" xr:uid="{00000000-0004-0000-0200-000010000000}"/>
    <hyperlink ref="L51" r:id="rId18" xr:uid="{00000000-0004-0000-0200-000011000000}"/>
    <hyperlink ref="L67" r:id="rId19" xr:uid="{00000000-0004-0000-0200-000012000000}"/>
    <hyperlink ref="L59" r:id="rId20" xr:uid="{00000000-0004-0000-0200-000013000000}"/>
    <hyperlink ref="L18" r:id="rId21" xr:uid="{00000000-0004-0000-0200-000014000000}"/>
    <hyperlink ref="L53" r:id="rId22" xr:uid="{00000000-0004-0000-0200-000015000000}"/>
    <hyperlink ref="L54" r:id="rId23" xr:uid="{00000000-0004-0000-0200-000016000000}"/>
    <hyperlink ref="L61" r:id="rId24" xr:uid="{00000000-0004-0000-0200-000017000000}"/>
    <hyperlink ref="L60" r:id="rId25" xr:uid="{00000000-0004-0000-0200-000018000000}"/>
    <hyperlink ref="L64" r:id="rId26" xr:uid="{00000000-0004-0000-0200-000019000000}"/>
    <hyperlink ref="L68" r:id="rId27" xr:uid="{00000000-0004-0000-0200-00001A000000}"/>
    <hyperlink ref="L70" r:id="rId28" xr:uid="{00000000-0004-0000-0200-00001B000000}"/>
    <hyperlink ref="L72" r:id="rId29" xr:uid="{00000000-0004-0000-0200-00001C000000}"/>
    <hyperlink ref="L73" r:id="rId30" xr:uid="{00000000-0004-0000-0200-00001D000000}"/>
  </hyperlinks>
  <printOptions horizontalCentered="1"/>
  <pageMargins left="0.19685039370078741" right="0.19685039370078741" top="0" bottom="0.39370078740157483" header="3.937007874015748E-2" footer="0.19685039370078741"/>
  <pageSetup scale="63" fitToHeight="11" orientation="landscape" r:id="rId31"/>
  <headerFooter>
    <oddFooter>&amp;R&amp;8Página &amp;P de &amp;N</oddFooter>
  </headerFooter>
  <drawing r:id="rId3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Guia!$A$71:$A$85</xm:f>
          </x14:formula1>
          <xm:sqref>F36 F12:F27 F45:F80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Guia</vt:lpstr>
      <vt:lpstr>Matríz de Cumplimiento Ley 1712</vt:lpstr>
      <vt:lpstr>Matríz de Cumplimiento Ley  (2)</vt:lpstr>
      <vt:lpstr>'Matríz de Cumplimiento Ley  (2)'!Área_de_impresión</vt:lpstr>
      <vt:lpstr>'Matríz de Cumplimiento Ley 1712'!Área_de_impresión</vt:lpstr>
      <vt:lpstr>'Matríz de Cumplimiento Ley  (2)'!Títulos_a_imprimir</vt:lpstr>
      <vt:lpstr>'Matríz de Cumplimiento Ley 1712'!Títulos_a_imprimir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Tatiana Obando Olaya</dc:creator>
  <cp:lastModifiedBy>Natalia Naranjo Rojas</cp:lastModifiedBy>
  <cp:lastPrinted>2016-09-26T21:37:12Z</cp:lastPrinted>
  <dcterms:created xsi:type="dcterms:W3CDTF">2014-09-04T19:32:28Z</dcterms:created>
  <dcterms:modified xsi:type="dcterms:W3CDTF">2017-09-06T17:58:41Z</dcterms:modified>
</cp:coreProperties>
</file>