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Jeimy\Desktop\2016 - 2020 Planes de Acción\2021 Plan de Acción\2021 POAI - V.2\"/>
    </mc:Choice>
  </mc:AlternateContent>
  <xr:revisionPtr revIDLastSave="0" documentId="13_ncr:1_{12B65A70-8A97-4CEA-BBE0-9C14A192CF62}" xr6:coauthVersionLast="45" xr6:coauthVersionMax="45" xr10:uidLastSave="{00000000-0000-0000-0000-000000000000}"/>
  <bookViews>
    <workbookView xWindow="-120" yWindow="-120" windowWidth="19335" windowHeight="11760" tabRatio="670" activeTab="3" xr2:uid="{00000000-000D-0000-FFFF-FFFF00000000}"/>
  </bookViews>
  <sheets>
    <sheet name="Portada" sheetId="12" r:id="rId1"/>
    <sheet name="Mapa de Procesos" sheetId="11" r:id="rId2"/>
    <sheet name="Escalas de Valoración" sheetId="6" r:id="rId3"/>
    <sheet name="Matriz de Riesgos Integrada" sheetId="4" r:id="rId4"/>
    <sheet name=" Gráficas" sheetId="10" state="hidden" r:id="rId5"/>
    <sheet name="Lista Desplegable" sheetId="5"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3" hidden="1">'Matriz de Riesgos Integrada'!$A$11:$BH$83</definedName>
    <definedName name="_ftn1">#REF!</definedName>
    <definedName name="_ftnref1">#REF!</definedName>
    <definedName name="ACCIÒN">#REF!</definedName>
    <definedName name="_xlnm.Print_Area" localSheetId="4">' Gráficas'!$A$1:$P$97</definedName>
    <definedName name="_xlnm.Print_Area" localSheetId="2">'Escalas de Valoración'!$A$1:$P$70</definedName>
    <definedName name="_xlnm.Print_Area" localSheetId="3">'Matriz de Riesgos Integrada'!$A$1:$AB$11</definedName>
    <definedName name="_xlnm.Print_Area" localSheetId="0">Portada!$A$1:$A$2</definedName>
    <definedName name="AREAS">#REF!</definedName>
    <definedName name="IMPACTO">#REF!</definedName>
    <definedName name="PROBABILIDAD">#REF!</definedName>
    <definedName name="PROCESOS">#REF!</definedName>
    <definedName name="_xlnm.Print_Titles" localSheetId="3">'Matriz de Riesgos Integrada'!$1:$11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83" i="4" l="1"/>
  <c r="R83" i="4"/>
  <c r="L83" i="4"/>
  <c r="J83" i="4"/>
  <c r="M83" i="4" s="1"/>
  <c r="N83" i="4" s="1"/>
  <c r="T82" i="4"/>
  <c r="R82" i="4"/>
  <c r="L82" i="4"/>
  <c r="J82" i="4"/>
  <c r="M82" i="4" s="1"/>
  <c r="N82" i="4" s="1"/>
  <c r="T81" i="4"/>
  <c r="R81" i="4"/>
  <c r="L81" i="4"/>
  <c r="J81" i="4"/>
  <c r="M81" i="4" s="1"/>
  <c r="N81" i="4" s="1"/>
  <c r="T80" i="4"/>
  <c r="R80" i="4"/>
  <c r="L80" i="4"/>
  <c r="J80" i="4"/>
  <c r="M80" i="4" s="1"/>
  <c r="N80" i="4" s="1"/>
  <c r="T79" i="4"/>
  <c r="R79" i="4"/>
  <c r="L79" i="4"/>
  <c r="J79" i="4"/>
  <c r="M79" i="4" s="1"/>
  <c r="N79" i="4" s="1"/>
  <c r="T78" i="4"/>
  <c r="R78" i="4"/>
  <c r="L78" i="4"/>
  <c r="J78" i="4"/>
  <c r="M78" i="4" s="1"/>
  <c r="N78" i="4" s="1"/>
  <c r="T77" i="4"/>
  <c r="R77" i="4"/>
  <c r="L77" i="4"/>
  <c r="J77" i="4"/>
  <c r="M77" i="4" s="1"/>
  <c r="N77" i="4" s="1"/>
  <c r="T76" i="4"/>
  <c r="R76" i="4"/>
  <c r="L76" i="4"/>
  <c r="J76" i="4"/>
  <c r="M76" i="4" s="1"/>
  <c r="N76" i="4" s="1"/>
  <c r="T75" i="4"/>
  <c r="R75" i="4"/>
  <c r="L75" i="4"/>
  <c r="J75" i="4"/>
  <c r="M75" i="4" s="1"/>
  <c r="N75" i="4" s="1"/>
  <c r="R74" i="4"/>
  <c r="U74" i="4" s="1"/>
  <c r="V74" i="4" s="1"/>
  <c r="L74" i="4"/>
  <c r="J74" i="4"/>
  <c r="T73" i="4"/>
  <c r="R73" i="4"/>
  <c r="L73" i="4"/>
  <c r="J73" i="4"/>
  <c r="U77" i="4" l="1"/>
  <c r="V77" i="4" s="1"/>
  <c r="U78" i="4"/>
  <c r="V78" i="4" s="1"/>
  <c r="U79" i="4"/>
  <c r="V79" i="4" s="1"/>
  <c r="U80" i="4"/>
  <c r="V80" i="4" s="1"/>
  <c r="U81" i="4"/>
  <c r="V81" i="4" s="1"/>
  <c r="U82" i="4"/>
  <c r="V82" i="4" s="1"/>
  <c r="U83" i="4"/>
  <c r="V83" i="4" s="1"/>
  <c r="U75" i="4"/>
  <c r="V75" i="4" s="1"/>
  <c r="U76" i="4"/>
  <c r="V76" i="4" s="1"/>
  <c r="M73" i="4"/>
  <c r="N73" i="4" s="1"/>
  <c r="M74" i="4"/>
  <c r="N74" i="4" s="1"/>
  <c r="U73" i="4"/>
  <c r="V73" i="4" s="1"/>
  <c r="T39" i="4"/>
  <c r="R39" i="4"/>
  <c r="L39" i="4"/>
  <c r="J39" i="4"/>
  <c r="T38" i="4"/>
  <c r="R38" i="4"/>
  <c r="L38" i="4"/>
  <c r="J38" i="4"/>
  <c r="T37" i="4"/>
  <c r="R37" i="4"/>
  <c r="L37" i="4"/>
  <c r="J37" i="4"/>
  <c r="J25" i="4"/>
  <c r="L25" i="4"/>
  <c r="R25" i="4"/>
  <c r="T25" i="4"/>
  <c r="J26" i="4"/>
  <c r="L26" i="4"/>
  <c r="R26" i="4"/>
  <c r="T26" i="4"/>
  <c r="J28" i="4"/>
  <c r="L28" i="4"/>
  <c r="R28" i="4"/>
  <c r="T28" i="4"/>
  <c r="J29" i="4"/>
  <c r="L29" i="4"/>
  <c r="R29" i="4"/>
  <c r="T29" i="4"/>
  <c r="J30" i="4"/>
  <c r="L30" i="4"/>
  <c r="R30" i="4"/>
  <c r="T30" i="4"/>
  <c r="J31" i="4"/>
  <c r="L31" i="4"/>
  <c r="R31" i="4"/>
  <c r="T31" i="4"/>
  <c r="J32" i="4"/>
  <c r="L32" i="4"/>
  <c r="R32" i="4"/>
  <c r="T32" i="4"/>
  <c r="J33" i="4"/>
  <c r="L33" i="4"/>
  <c r="R33" i="4"/>
  <c r="T33" i="4"/>
  <c r="J34" i="4"/>
  <c r="L34" i="4"/>
  <c r="R34" i="4"/>
  <c r="T34" i="4"/>
  <c r="T72" i="4"/>
  <c r="R72" i="4"/>
  <c r="L72" i="4"/>
  <c r="J72" i="4"/>
  <c r="U37" i="4" l="1"/>
  <c r="V37" i="4" s="1"/>
  <c r="U38" i="4"/>
  <c r="V38" i="4" s="1"/>
  <c r="U39" i="4"/>
  <c r="V39" i="4" s="1"/>
  <c r="M37" i="4"/>
  <c r="N37" i="4" s="1"/>
  <c r="M38" i="4"/>
  <c r="N38" i="4" s="1"/>
  <c r="M39" i="4"/>
  <c r="N39" i="4" s="1"/>
  <c r="M34" i="4"/>
  <c r="N34" i="4" s="1"/>
  <c r="U33" i="4"/>
  <c r="V33" i="4" s="1"/>
  <c r="M33" i="4"/>
  <c r="N33" i="4" s="1"/>
  <c r="U32" i="4"/>
  <c r="U30" i="4"/>
  <c r="V30" i="4" s="1"/>
  <c r="U28" i="4"/>
  <c r="V28" i="4" s="1"/>
  <c r="U31" i="4"/>
  <c r="V31" i="4" s="1"/>
  <c r="U29" i="4"/>
  <c r="V29" i="4" s="1"/>
  <c r="U26" i="4"/>
  <c r="V26" i="4" s="1"/>
  <c r="U25" i="4"/>
  <c r="V25" i="4" s="1"/>
  <c r="M72" i="4"/>
  <c r="N72" i="4" s="1"/>
  <c r="U34" i="4"/>
  <c r="V34" i="4" s="1"/>
  <c r="M32" i="4"/>
  <c r="M31" i="4"/>
  <c r="N31" i="4" s="1"/>
  <c r="M30" i="4"/>
  <c r="N30" i="4" s="1"/>
  <c r="M29" i="4"/>
  <c r="N29" i="4" s="1"/>
  <c r="M28" i="4"/>
  <c r="N28" i="4" s="1"/>
  <c r="M26" i="4"/>
  <c r="N26" i="4" s="1"/>
  <c r="M25" i="4"/>
  <c r="N25" i="4" s="1"/>
  <c r="U72" i="4"/>
  <c r="V72" i="4" s="1"/>
  <c r="T24" i="4" l="1"/>
  <c r="R24" i="4"/>
  <c r="L24" i="4"/>
  <c r="J24" i="4"/>
  <c r="T23" i="4"/>
  <c r="R23" i="4"/>
  <c r="L23" i="4"/>
  <c r="J23" i="4"/>
  <c r="T22" i="4"/>
  <c r="R22" i="4"/>
  <c r="L22" i="4"/>
  <c r="J22" i="4"/>
  <c r="T42" i="4"/>
  <c r="R42" i="4"/>
  <c r="L42" i="4"/>
  <c r="J42" i="4"/>
  <c r="T41" i="4"/>
  <c r="R41" i="4"/>
  <c r="L41" i="4"/>
  <c r="J41" i="4"/>
  <c r="T40" i="4"/>
  <c r="R40" i="4"/>
  <c r="L40" i="4"/>
  <c r="J40" i="4"/>
  <c r="U40" i="4" l="1"/>
  <c r="V40" i="4" s="1"/>
  <c r="U41" i="4"/>
  <c r="V41" i="4" s="1"/>
  <c r="U42" i="4"/>
  <c r="V42" i="4" s="1"/>
  <c r="U22" i="4"/>
  <c r="V22" i="4" s="1"/>
  <c r="M40" i="4"/>
  <c r="N40" i="4" s="1"/>
  <c r="M41" i="4"/>
  <c r="N41" i="4" s="1"/>
  <c r="M42" i="4"/>
  <c r="N42" i="4" s="1"/>
  <c r="M23" i="4"/>
  <c r="N23" i="4" s="1"/>
  <c r="M24" i="4"/>
  <c r="N24" i="4" s="1"/>
  <c r="U23" i="4"/>
  <c r="V23" i="4" s="1"/>
  <c r="M22" i="4"/>
  <c r="N22" i="4" s="1"/>
  <c r="U24" i="4"/>
  <c r="V24" i="4" s="1"/>
  <c r="V49" i="4" l="1"/>
  <c r="T49" i="4"/>
  <c r="R49" i="4"/>
  <c r="L49" i="4"/>
  <c r="J49" i="4"/>
  <c r="V48" i="4"/>
  <c r="T48" i="4"/>
  <c r="R48" i="4"/>
  <c r="L48" i="4"/>
  <c r="J48" i="4"/>
  <c r="V47" i="4"/>
  <c r="T47" i="4"/>
  <c r="R47" i="4"/>
  <c r="L47" i="4"/>
  <c r="J47" i="4"/>
  <c r="V46" i="4"/>
  <c r="T46" i="4"/>
  <c r="R46" i="4"/>
  <c r="L46" i="4"/>
  <c r="J46" i="4"/>
  <c r="V45" i="4"/>
  <c r="T45" i="4"/>
  <c r="R45" i="4"/>
  <c r="L45" i="4"/>
  <c r="J45" i="4"/>
  <c r="V44" i="4"/>
  <c r="T44" i="4"/>
  <c r="R44" i="4"/>
  <c r="L44" i="4"/>
  <c r="J44" i="4"/>
  <c r="V43" i="4"/>
  <c r="T43" i="4"/>
  <c r="R43" i="4"/>
  <c r="L43" i="4"/>
  <c r="J43" i="4"/>
  <c r="J51" i="4"/>
  <c r="L51" i="4"/>
  <c r="R51" i="4"/>
  <c r="T51" i="4"/>
  <c r="J52" i="4"/>
  <c r="L52" i="4"/>
  <c r="R52" i="4"/>
  <c r="T52" i="4"/>
  <c r="J53" i="4"/>
  <c r="L53" i="4"/>
  <c r="R53" i="4"/>
  <c r="T53" i="4"/>
  <c r="M44" i="4" l="1"/>
  <c r="N44" i="4" s="1"/>
  <c r="M46" i="4"/>
  <c r="N46" i="4" s="1"/>
  <c r="M43" i="4"/>
  <c r="N43" i="4" s="1"/>
  <c r="M45" i="4"/>
  <c r="N45" i="4" s="1"/>
  <c r="M49" i="4"/>
  <c r="N49" i="4" s="1"/>
  <c r="U53" i="4"/>
  <c r="V53" i="4" s="1"/>
  <c r="U52" i="4"/>
  <c r="V52" i="4" s="1"/>
  <c r="U51" i="4"/>
  <c r="V51" i="4" s="1"/>
  <c r="M53" i="4"/>
  <c r="N53" i="4" s="1"/>
  <c r="M52" i="4"/>
  <c r="N52" i="4" s="1"/>
  <c r="M51" i="4"/>
  <c r="N51" i="4" s="1"/>
  <c r="T70" i="4" l="1"/>
  <c r="R70" i="4"/>
  <c r="L70" i="4"/>
  <c r="J70" i="4"/>
  <c r="T69" i="4"/>
  <c r="R69" i="4"/>
  <c r="L69" i="4"/>
  <c r="J69" i="4"/>
  <c r="T36" i="4"/>
  <c r="R36" i="4"/>
  <c r="L36" i="4"/>
  <c r="J36" i="4"/>
  <c r="T35" i="4"/>
  <c r="R35" i="4"/>
  <c r="L35" i="4"/>
  <c r="J35" i="4"/>
  <c r="M35" i="4" l="1"/>
  <c r="N35" i="4" s="1"/>
  <c r="M36" i="4"/>
  <c r="N36" i="4" s="1"/>
  <c r="M69" i="4"/>
  <c r="N69" i="4" s="1"/>
  <c r="M70" i="4"/>
  <c r="N70" i="4" s="1"/>
  <c r="U35" i="4"/>
  <c r="V35" i="4" s="1"/>
  <c r="U36" i="4"/>
  <c r="V36" i="4" s="1"/>
  <c r="U69" i="4"/>
  <c r="V69" i="4" s="1"/>
  <c r="U70" i="4"/>
  <c r="V70" i="4" s="1"/>
  <c r="T17" i="4"/>
  <c r="R17" i="4"/>
  <c r="L17" i="4"/>
  <c r="J17" i="4"/>
  <c r="T16" i="4"/>
  <c r="R16" i="4"/>
  <c r="L16" i="4"/>
  <c r="J16" i="4"/>
  <c r="M16" i="4" l="1"/>
  <c r="N16" i="4" s="1"/>
  <c r="M17" i="4"/>
  <c r="N17" i="4" s="1"/>
  <c r="U16" i="4"/>
  <c r="V16" i="4" s="1"/>
  <c r="U17" i="4"/>
  <c r="V17" i="4" s="1"/>
  <c r="T27" i="4"/>
  <c r="R27" i="4"/>
  <c r="L27" i="4"/>
  <c r="J27" i="4"/>
  <c r="U27" i="4" l="1"/>
  <c r="V27" i="4" s="1"/>
  <c r="M27" i="4"/>
  <c r="N27" i="4" s="1"/>
  <c r="T21" i="4" l="1"/>
  <c r="R21" i="4"/>
  <c r="L21" i="4"/>
  <c r="J21" i="4"/>
  <c r="T20" i="4"/>
  <c r="R20" i="4"/>
  <c r="L20" i="4"/>
  <c r="J20" i="4"/>
  <c r="T19" i="4"/>
  <c r="R19" i="4"/>
  <c r="L19" i="4"/>
  <c r="J19" i="4"/>
  <c r="T18" i="4"/>
  <c r="R18" i="4"/>
  <c r="L18" i="4"/>
  <c r="J18" i="4"/>
  <c r="M18" i="4" l="1"/>
  <c r="N18" i="4" s="1"/>
  <c r="M19" i="4"/>
  <c r="N19" i="4" s="1"/>
  <c r="M20" i="4"/>
  <c r="N20" i="4" s="1"/>
  <c r="M21" i="4"/>
  <c r="N21" i="4" s="1"/>
  <c r="U18" i="4"/>
  <c r="V18" i="4" s="1"/>
  <c r="U19" i="4"/>
  <c r="V19" i="4" s="1"/>
  <c r="U20" i="4"/>
  <c r="V20" i="4" s="1"/>
  <c r="U21" i="4"/>
  <c r="V21" i="4" s="1"/>
  <c r="T50" i="4"/>
  <c r="R50" i="4"/>
  <c r="L50" i="4"/>
  <c r="J50" i="4"/>
  <c r="T15" i="4"/>
  <c r="R15" i="4"/>
  <c r="L15" i="4"/>
  <c r="J15" i="4"/>
  <c r="T14" i="4"/>
  <c r="R14" i="4"/>
  <c r="L14" i="4"/>
  <c r="J14" i="4"/>
  <c r="T13" i="4"/>
  <c r="R13" i="4"/>
  <c r="L13" i="4"/>
  <c r="J13" i="4"/>
  <c r="T12" i="4"/>
  <c r="R12" i="4"/>
  <c r="L12" i="4"/>
  <c r="J12" i="4"/>
  <c r="M12" i="4" l="1"/>
  <c r="N12" i="4" s="1"/>
  <c r="M13" i="4"/>
  <c r="N13" i="4" s="1"/>
  <c r="M14" i="4"/>
  <c r="N14" i="4" s="1"/>
  <c r="M15" i="4"/>
  <c r="N15" i="4" s="1"/>
  <c r="M50" i="4"/>
  <c r="N50" i="4" s="1"/>
  <c r="U12" i="4"/>
  <c r="V12" i="4" s="1"/>
  <c r="U13" i="4"/>
  <c r="V13" i="4" s="1"/>
  <c r="U14" i="4"/>
  <c r="V14" i="4" s="1"/>
  <c r="U15" i="4"/>
  <c r="V15" i="4" s="1"/>
  <c r="U50" i="4"/>
  <c r="V50" i="4" s="1"/>
  <c r="J13" i="10" l="1"/>
  <c r="J12" i="10"/>
  <c r="J14" i="10"/>
  <c r="J11" i="10"/>
  <c r="T68" i="4"/>
  <c r="R68" i="4"/>
  <c r="L68" i="4"/>
  <c r="J68" i="4"/>
  <c r="M68" i="4" l="1"/>
  <c r="N68" i="4" s="1"/>
  <c r="U68" i="4"/>
  <c r="V68" i="4" s="1"/>
  <c r="T71" i="4" l="1"/>
  <c r="T67" i="4"/>
  <c r="T64" i="4"/>
  <c r="T65" i="4"/>
  <c r="T66" i="4"/>
  <c r="T63" i="4"/>
  <c r="T54" i="4"/>
  <c r="T55" i="4"/>
  <c r="R64" i="4"/>
  <c r="R65" i="4"/>
  <c r="R66" i="4"/>
  <c r="R63" i="4"/>
  <c r="R62" i="4"/>
  <c r="R61" i="4"/>
  <c r="R59" i="4"/>
  <c r="R60" i="4"/>
  <c r="R58" i="4"/>
  <c r="R54" i="4"/>
  <c r="U65" i="4" l="1"/>
  <c r="V65" i="4" s="1"/>
  <c r="U66" i="4"/>
  <c r="V66" i="4" s="1"/>
  <c r="U64" i="4"/>
  <c r="V64" i="4" s="1"/>
  <c r="U54" i="4"/>
  <c r="V54" i="4" s="1"/>
  <c r="AM68" i="6" l="1"/>
  <c r="AL68" i="6"/>
  <c r="AK68" i="6"/>
  <c r="AJ68" i="6"/>
  <c r="AM67" i="6"/>
  <c r="AL67" i="6"/>
  <c r="AK67" i="6"/>
  <c r="AJ67" i="6"/>
  <c r="AM66" i="6"/>
  <c r="AL66" i="6"/>
  <c r="AK66" i="6"/>
  <c r="AJ66" i="6"/>
  <c r="AI68" i="6"/>
  <c r="AI67" i="6"/>
  <c r="AI66" i="6"/>
  <c r="AM65" i="6"/>
  <c r="AL65" i="6"/>
  <c r="AK65" i="6"/>
  <c r="AJ65" i="6"/>
  <c r="AI65" i="6"/>
  <c r="AM64" i="6"/>
  <c r="AL64" i="6"/>
  <c r="AK64" i="6"/>
  <c r="AJ64" i="6"/>
  <c r="AI64" i="6"/>
  <c r="T62" i="4" l="1"/>
  <c r="T61" i="4"/>
  <c r="U61" i="4" s="1"/>
  <c r="T59" i="4"/>
  <c r="U59" i="4" s="1"/>
  <c r="V59" i="4" s="1"/>
  <c r="T60" i="4"/>
  <c r="U60" i="4" s="1"/>
  <c r="V60" i="4" s="1"/>
  <c r="T58" i="4"/>
  <c r="U58" i="4" s="1"/>
  <c r="V58" i="4" s="1"/>
  <c r="T57" i="4"/>
  <c r="T56" i="4"/>
  <c r="R71" i="4"/>
  <c r="U71" i="4" s="1"/>
  <c r="V71" i="4" s="1"/>
  <c r="R67" i="4"/>
  <c r="U67" i="4" s="1"/>
  <c r="V67" i="4" s="1"/>
  <c r="R57" i="4"/>
  <c r="R56" i="4"/>
  <c r="R55" i="4"/>
  <c r="U55" i="4" s="1"/>
  <c r="V55" i="4" s="1"/>
  <c r="L71" i="4"/>
  <c r="L67" i="4"/>
  <c r="L65" i="4"/>
  <c r="L66" i="4"/>
  <c r="L64" i="4"/>
  <c r="L63" i="4"/>
  <c r="L62" i="4"/>
  <c r="L61" i="4"/>
  <c r="L60" i="4"/>
  <c r="L57" i="4"/>
  <c r="L56" i="4"/>
  <c r="L55" i="4"/>
  <c r="L54" i="4"/>
  <c r="L59" i="4"/>
  <c r="L58" i="4"/>
  <c r="J71" i="4"/>
  <c r="J67" i="4"/>
  <c r="J64" i="4"/>
  <c r="J65" i="4"/>
  <c r="J66" i="4"/>
  <c r="J63" i="4"/>
  <c r="J62" i="4"/>
  <c r="J61" i="4"/>
  <c r="J59" i="4"/>
  <c r="J60" i="4"/>
  <c r="J58" i="4"/>
  <c r="J57" i="4"/>
  <c r="J56" i="4"/>
  <c r="J55" i="4"/>
  <c r="J54" i="4"/>
  <c r="M54" i="4" l="1"/>
  <c r="N54" i="4" s="1"/>
  <c r="M64" i="4"/>
  <c r="N64" i="4" s="1"/>
  <c r="M58" i="4"/>
  <c r="N58" i="4" s="1"/>
  <c r="M67" i="4"/>
  <c r="N67" i="4" s="1"/>
  <c r="M61" i="4"/>
  <c r="N61" i="4" s="1"/>
  <c r="M60" i="4"/>
  <c r="N60" i="4" s="1"/>
  <c r="M65" i="4"/>
  <c r="N65" i="4" s="1"/>
  <c r="M59" i="4"/>
  <c r="N59" i="4" s="1"/>
  <c r="M66" i="4"/>
  <c r="N66" i="4" s="1"/>
  <c r="M63" i="4"/>
  <c r="N63" i="4" s="1"/>
  <c r="M55" i="4"/>
  <c r="N55" i="4" s="1"/>
  <c r="M71" i="4"/>
  <c r="N71" i="4" s="1"/>
  <c r="I89" i="10" l="1"/>
  <c r="G89" i="10"/>
  <c r="F89" i="10"/>
  <c r="D92" i="10"/>
  <c r="D93" i="10"/>
  <c r="D94" i="10"/>
  <c r="D95" i="10"/>
  <c r="D91" i="10"/>
  <c r="M67" i="10" l="1"/>
  <c r="I67" i="10"/>
  <c r="G67" i="10"/>
  <c r="F67" i="10"/>
  <c r="D70" i="10"/>
  <c r="D71" i="10"/>
  <c r="D72" i="10"/>
  <c r="D69" i="10"/>
  <c r="L28" i="5"/>
  <c r="L29" i="5"/>
  <c r="L30" i="5"/>
  <c r="L31" i="5"/>
  <c r="L42" i="5" s="1"/>
  <c r="P47" i="10" s="1"/>
  <c r="L32" i="5"/>
  <c r="L33" i="5"/>
  <c r="L34" i="5"/>
  <c r="L35" i="5"/>
  <c r="L36" i="5"/>
  <c r="L27" i="5"/>
  <c r="O44" i="10"/>
  <c r="M44" i="10"/>
  <c r="I44" i="10"/>
  <c r="G44" i="10"/>
  <c r="F44" i="10"/>
  <c r="D47" i="10"/>
  <c r="D48" i="10"/>
  <c r="D49" i="10"/>
  <c r="D50" i="10"/>
  <c r="D46" i="10"/>
  <c r="L43" i="5" l="1"/>
  <c r="P48" i="10" s="1"/>
  <c r="L44" i="5"/>
  <c r="P49" i="10" s="1"/>
  <c r="L41" i="5"/>
  <c r="P46" i="10" s="1"/>
  <c r="L37" i="5"/>
  <c r="V61" i="4"/>
  <c r="U56" i="4"/>
  <c r="V56" i="4" s="1"/>
  <c r="U63" i="4"/>
  <c r="V63" i="4" s="1"/>
  <c r="M56" i="4"/>
  <c r="N56" i="4" s="1"/>
  <c r="J79" i="10" s="1"/>
  <c r="S10" i="5" l="1"/>
  <c r="S16" i="5"/>
  <c r="S22" i="5"/>
  <c r="S11" i="5"/>
  <c r="S17" i="5"/>
  <c r="S23" i="5"/>
  <c r="S18" i="5"/>
  <c r="S24" i="5"/>
  <c r="S25" i="5"/>
  <c r="S12" i="5"/>
  <c r="S13" i="5"/>
  <c r="S14" i="5"/>
  <c r="S20" i="5"/>
  <c r="S26" i="5"/>
  <c r="S15" i="5"/>
  <c r="S21" i="5"/>
  <c r="S19" i="5"/>
  <c r="S9" i="5"/>
  <c r="J82" i="10"/>
  <c r="J81" i="10"/>
  <c r="J80" i="10"/>
  <c r="S39" i="5" l="1"/>
  <c r="M92" i="10" s="1"/>
  <c r="S40" i="5"/>
  <c r="M93" i="10" s="1"/>
  <c r="S38" i="5"/>
  <c r="M91" i="10" s="1"/>
  <c r="S37" i="5"/>
  <c r="P31" i="5"/>
  <c r="P30" i="5"/>
  <c r="P26" i="5"/>
  <c r="P32" i="5"/>
  <c r="P27" i="5"/>
  <c r="P33" i="5"/>
  <c r="P28" i="5"/>
  <c r="P25" i="5"/>
  <c r="P29" i="5"/>
  <c r="M96" i="10" l="1"/>
  <c r="K91" i="10" s="1"/>
  <c r="P38" i="5"/>
  <c r="O70" i="10" s="1"/>
  <c r="P40" i="5"/>
  <c r="O72" i="10" s="1"/>
  <c r="P39" i="5"/>
  <c r="O71" i="10" s="1"/>
  <c r="P37" i="5"/>
  <c r="O69" i="10" s="1"/>
  <c r="P34" i="5"/>
  <c r="J35" i="10"/>
  <c r="J36" i="10"/>
  <c r="J37" i="10"/>
  <c r="J34" i="10"/>
  <c r="K94" i="10" l="1"/>
  <c r="G91" i="10"/>
  <c r="K92" i="10"/>
  <c r="O73" i="10"/>
  <c r="J38" i="10"/>
  <c r="I46" i="10" s="1"/>
  <c r="O50" i="10" l="1"/>
  <c r="M48" i="10"/>
  <c r="K47" i="10"/>
  <c r="C59" i="5" l="1"/>
  <c r="C61" i="5"/>
  <c r="C60" i="5"/>
  <c r="C62" i="5"/>
  <c r="C63" i="5"/>
  <c r="C64" i="5"/>
  <c r="C65" i="5"/>
  <c r="C66" i="5"/>
  <c r="C67" i="5"/>
  <c r="C68" i="5"/>
  <c r="C69" i="5"/>
  <c r="C70" i="5"/>
  <c r="C71" i="5"/>
  <c r="C58" i="5"/>
  <c r="D58" i="5" s="1"/>
  <c r="J59" i="10" l="1"/>
  <c r="J60" i="10"/>
  <c r="J58" i="10"/>
  <c r="J57" i="10"/>
  <c r="P6" i="5"/>
  <c r="N6" i="5"/>
  <c r="P5" i="5"/>
  <c r="P4" i="5"/>
  <c r="P3" i="5"/>
  <c r="N5" i="5"/>
  <c r="N4" i="5"/>
  <c r="N3" i="5"/>
  <c r="J61" i="10" l="1"/>
  <c r="G69" i="10" s="1"/>
  <c r="H11" i="5"/>
  <c r="H10" i="5"/>
  <c r="H9" i="5"/>
  <c r="H8" i="5"/>
  <c r="H7" i="5"/>
  <c r="H6" i="5"/>
  <c r="H5" i="5"/>
  <c r="H4" i="5"/>
  <c r="H3" i="5"/>
  <c r="H2" i="5"/>
  <c r="D59" i="5"/>
  <c r="D61" i="5"/>
  <c r="D60" i="5"/>
  <c r="D62" i="5"/>
  <c r="D63" i="5"/>
  <c r="D64" i="5"/>
  <c r="D65" i="5"/>
  <c r="D66" i="5"/>
  <c r="D67" i="5"/>
  <c r="D68" i="5"/>
  <c r="D69" i="5"/>
  <c r="D70" i="5"/>
  <c r="D71" i="5"/>
  <c r="B50" i="5"/>
  <c r="B51" i="5"/>
  <c r="B52" i="5"/>
  <c r="B53" i="5"/>
  <c r="B49" i="5"/>
  <c r="M72" i="10" l="1"/>
  <c r="K71" i="10"/>
  <c r="K69" i="10"/>
  <c r="D72" i="5"/>
  <c r="B54" i="5"/>
  <c r="C72" i="5"/>
  <c r="P7" i="5" l="1"/>
  <c r="N7" i="5"/>
  <c r="O21" i="10" l="1"/>
  <c r="M21" i="10"/>
  <c r="I21" i="10"/>
  <c r="G21" i="10"/>
  <c r="F21" i="10"/>
  <c r="D24" i="10"/>
  <c r="D25" i="10"/>
  <c r="D26" i="10"/>
  <c r="D27" i="10"/>
  <c r="D23" i="10"/>
  <c r="B43" i="5" l="1"/>
  <c r="B42" i="5"/>
  <c r="B41" i="5"/>
  <c r="B40" i="5"/>
  <c r="B36" i="5" l="1"/>
  <c r="B35" i="5"/>
  <c r="B29" i="5"/>
  <c r="B33" i="5"/>
  <c r="B31" i="5"/>
  <c r="B34" i="5"/>
  <c r="B27" i="5"/>
  <c r="B32" i="5"/>
  <c r="B30" i="5"/>
  <c r="B28" i="5"/>
  <c r="B44" i="5"/>
  <c r="B10" i="5" l="1"/>
  <c r="B8" i="5"/>
  <c r="P24" i="10" s="1"/>
  <c r="B9" i="5"/>
  <c r="B11" i="5"/>
  <c r="B7" i="5"/>
  <c r="J83" i="10" l="1"/>
  <c r="P51" i="10"/>
  <c r="P25" i="10"/>
  <c r="P26" i="10"/>
  <c r="P23" i="10"/>
  <c r="B37" i="5"/>
  <c r="J15" i="10"/>
  <c r="G23" i="10" s="1"/>
  <c r="H79" i="10" l="1"/>
  <c r="H80" i="10"/>
  <c r="H82" i="10"/>
  <c r="H81" i="10"/>
  <c r="P28" i="10"/>
  <c r="K24" i="10"/>
  <c r="O27" i="10"/>
  <c r="M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Jeimy VC</author>
  </authors>
  <commentList>
    <comment ref="N13" authorId="0" shapeId="0" xr:uid="{58EC22DE-BE09-4ECF-8E89-E2D2C5EFAF15}">
      <text>
        <r>
          <rPr>
            <b/>
            <sz val="9"/>
            <color indexed="81"/>
            <rFont val="Tahoma"/>
            <family val="2"/>
          </rPr>
          <t>Jeimy VC:</t>
        </r>
        <r>
          <rPr>
            <sz val="9"/>
            <color indexed="81"/>
            <rFont val="Tahoma"/>
            <family val="2"/>
          </rPr>
          <t xml:space="preserve">
Extremo</t>
        </r>
      </text>
    </comment>
    <comment ref="B36" authorId="0" shapeId="0" xr:uid="{8CD9E75A-EB02-4CB6-95B5-1F968EB6D13B}">
      <text>
        <r>
          <rPr>
            <b/>
            <sz val="9"/>
            <color indexed="81"/>
            <rFont val="Tahoma"/>
            <family val="2"/>
          </rPr>
          <t>Jeimy VC:</t>
        </r>
        <r>
          <rPr>
            <sz val="9"/>
            <color indexed="81"/>
            <rFont val="Tahoma"/>
            <family val="2"/>
          </rPr>
          <t xml:space="preserve">
Compartido con 
Gestion Financiera
Gestión TH
Direccionamiento Estrategico
Gestión de TIC</t>
        </r>
      </text>
    </comment>
  </commentList>
</comments>
</file>

<file path=xl/sharedStrings.xml><?xml version="1.0" encoding="utf-8"?>
<sst xmlns="http://schemas.openxmlformats.org/spreadsheetml/2006/main" count="1839" uniqueCount="828">
  <si>
    <t>TIPO</t>
  </si>
  <si>
    <t>PROBABILIDAD</t>
  </si>
  <si>
    <t>IMPACTO</t>
  </si>
  <si>
    <t>VALOR DEL RIESGO</t>
  </si>
  <si>
    <t>RIESGOS OPERACIONALES</t>
  </si>
  <si>
    <t>IMPROBABLE</t>
  </si>
  <si>
    <t>POSIBLE</t>
  </si>
  <si>
    <t>SI</t>
  </si>
  <si>
    <t>MODERADO</t>
  </si>
  <si>
    <t>PROBABLE</t>
  </si>
  <si>
    <t>EJECUCIÓN</t>
  </si>
  <si>
    <t>CONTRATACIÓN</t>
  </si>
  <si>
    <t>CATEGORÍA</t>
  </si>
  <si>
    <t>VALORACIÓN</t>
  </si>
  <si>
    <t>SELECCIÓN</t>
  </si>
  <si>
    <t>RIESGOS REGULATORIOS</t>
  </si>
  <si>
    <t>RIESGOS FINANCIEROS</t>
  </si>
  <si>
    <t xml:space="preserve">TIPO DE DOCUMENTO:               </t>
  </si>
  <si>
    <t>VIGENTE A PARTIR DE:</t>
  </si>
  <si>
    <t xml:space="preserve">TITULO: </t>
  </si>
  <si>
    <t>CÓDIGO:</t>
  </si>
  <si>
    <t>Página 1 de 1</t>
  </si>
  <si>
    <t xml:space="preserve">FORMATO </t>
  </si>
  <si>
    <t>Valoración</t>
  </si>
  <si>
    <t>Valoración del Riesgo</t>
  </si>
  <si>
    <t>2, 3 y 4</t>
  </si>
  <si>
    <t>6 y 7</t>
  </si>
  <si>
    <t>8, 9 y 10</t>
  </si>
  <si>
    <t>ZONA DE RIESGO</t>
  </si>
  <si>
    <t>ETAPA DE CONTRATACION</t>
  </si>
  <si>
    <t xml:space="preserve">CLASE </t>
  </si>
  <si>
    <t xml:space="preserve">GENERAL </t>
  </si>
  <si>
    <t>ESPECIFICO</t>
  </si>
  <si>
    <t>PLANEACIÓN</t>
  </si>
  <si>
    <t>TIPO DE RIESGO</t>
  </si>
  <si>
    <t>RIESGOS ECONOMICOS</t>
  </si>
  <si>
    <t>RIESGOS DE LA NATURALEZA</t>
  </si>
  <si>
    <t>RIESGOS AMBIENTALES</t>
  </si>
  <si>
    <t>RIESGOS TECNOLOGICOS</t>
  </si>
  <si>
    <t>OPCION</t>
  </si>
  <si>
    <t>NO</t>
  </si>
  <si>
    <t>VALORACIÓN DEL RIESGO</t>
  </si>
  <si>
    <t>RIESGO</t>
  </si>
  <si>
    <t>MAYOR</t>
  </si>
  <si>
    <t>BAJO: Mitigado o eliminado</t>
  </si>
  <si>
    <t>MODERADO: Asumir y Revisar</t>
  </si>
  <si>
    <t>ALTO: Reducir, evitar o compartir</t>
  </si>
  <si>
    <t>EXTREMO: Reducir, evitar, compartir o transferir</t>
  </si>
  <si>
    <t>TOTAL</t>
  </si>
  <si>
    <t>MENOR</t>
  </si>
  <si>
    <t>INSIGNIFICANTE</t>
  </si>
  <si>
    <t>RIESGO RESIDUAL</t>
  </si>
  <si>
    <t>ZONA RESIDUAL</t>
  </si>
  <si>
    <t>Mitigado o eliminado</t>
  </si>
  <si>
    <t>Asumir y Revisar</t>
  </si>
  <si>
    <t>Reducir, evitar o compartir</t>
  </si>
  <si>
    <t>Reducir, evitar, compartir o transferir</t>
  </si>
  <si>
    <t>RESULTADOS</t>
  </si>
  <si>
    <t>RANGO DE VALORACIÓN DEL RIESGO</t>
  </si>
  <si>
    <t>PROCESOS</t>
  </si>
  <si>
    <t>DEPENDENCIA</t>
  </si>
  <si>
    <t>Seleccione..</t>
  </si>
  <si>
    <t>Dirección de Planificación, Gestión y Ejecución de Proyectos</t>
  </si>
  <si>
    <t>Oficina Asesora de Planeación Institucional</t>
  </si>
  <si>
    <t>PROCESO</t>
  </si>
  <si>
    <t>Seleccione Proceso...</t>
  </si>
  <si>
    <t>Primero seleccione el Proceso</t>
  </si>
  <si>
    <t>Direccionamiento Estratégico</t>
  </si>
  <si>
    <t>Administración del SIG</t>
  </si>
  <si>
    <t>Gestión Jurídica</t>
  </si>
  <si>
    <t>Gestión de Bienes y Servicios</t>
  </si>
  <si>
    <t>Gestión Documental</t>
  </si>
  <si>
    <t>Gestión Financiera</t>
  </si>
  <si>
    <t>Gestión del Talento Humano</t>
  </si>
  <si>
    <t>Gestión Contractual</t>
  </si>
  <si>
    <t>Gestión TICs</t>
  </si>
  <si>
    <t>Servicio al Ciudadano</t>
  </si>
  <si>
    <t>Control y Mejoramiento Continuo</t>
  </si>
  <si>
    <t xml:space="preserve">INTERNA </t>
  </si>
  <si>
    <t>EXTERNA</t>
  </si>
  <si>
    <t>DESCRIPCIÓN</t>
  </si>
  <si>
    <t>CAUSA</t>
  </si>
  <si>
    <t>ESCALA DE VALORACIÓN DE RIESGOS POR PROCESOS</t>
  </si>
  <si>
    <t>RARA VEZ</t>
  </si>
  <si>
    <t>CASI SEGURO</t>
  </si>
  <si>
    <t>CATASTROFICO</t>
  </si>
  <si>
    <t>EXTREMA</t>
  </si>
  <si>
    <t>BAJA</t>
  </si>
  <si>
    <t>MODERADA</t>
  </si>
  <si>
    <t>ALTA</t>
  </si>
  <si>
    <t xml:space="preserve">TIPO CONTROL </t>
  </si>
  <si>
    <t>PREVENTIVO</t>
  </si>
  <si>
    <t>CORRECTIVO</t>
  </si>
  <si>
    <t>2 y 3</t>
  </si>
  <si>
    <t>4 y 5</t>
  </si>
  <si>
    <t>IDENTIFICACIÓN DE PROCESO Y AREA RESPONSABLE</t>
  </si>
  <si>
    <t>PERIODICIDAD</t>
  </si>
  <si>
    <t>SEMANAL</t>
  </si>
  <si>
    <t>QUINCENAL</t>
  </si>
  <si>
    <t>MENSUAL</t>
  </si>
  <si>
    <t>TRIMESTRAL</t>
  </si>
  <si>
    <t>BIMENSUAL</t>
  </si>
  <si>
    <t>CUATRIMESTRAL</t>
  </si>
  <si>
    <t>SEMESTRAL</t>
  </si>
  <si>
    <t>ANUAL</t>
  </si>
  <si>
    <t xml:space="preserve">Responsable </t>
  </si>
  <si>
    <t>Director Administrativo y Financiero</t>
  </si>
  <si>
    <t>Director Técnico</t>
  </si>
  <si>
    <t xml:space="preserve">Jefe de Oficina Asesora </t>
  </si>
  <si>
    <t>Asesor Jurídico</t>
  </si>
  <si>
    <t>Asesor de Comunicaciones</t>
  </si>
  <si>
    <t>Asesor de Control Interno</t>
  </si>
  <si>
    <t>Profesional Especializado</t>
  </si>
  <si>
    <t>Profesional Universitario</t>
  </si>
  <si>
    <t>Técnico Administrativo</t>
  </si>
  <si>
    <t>INTERNA / EXTERNA</t>
  </si>
  <si>
    <t>Profesional Especializado / Técnico Administrativo</t>
  </si>
  <si>
    <t>Comunicación Institucional</t>
  </si>
  <si>
    <t xml:space="preserve">PROCEDIMIENTO:           </t>
  </si>
  <si>
    <t>ADMINISTRACIÓN Y GESTION DEL RIESGO</t>
  </si>
  <si>
    <t>ZONA DE RIESGOS</t>
  </si>
  <si>
    <t>RIESGOS DE IMAGEN INSTITUCIONAL</t>
  </si>
  <si>
    <t>RIESGOS SOCIALES</t>
  </si>
  <si>
    <t>RIESGOS POLITICOS</t>
  </si>
  <si>
    <t>En la identificación de los riesgos por proceso se deberá tener en cuenta los lineamientos de la Guía para la Administración de Riesgos del Departamento Administrativo de la Función Pública</t>
  </si>
  <si>
    <t>SEGUIMIENTO Y MONITOREO</t>
  </si>
  <si>
    <t>EVIDENCIAS</t>
  </si>
  <si>
    <t>OBSERVACIONES Y RECOMENDACIONES</t>
  </si>
  <si>
    <t>Valoración CAUSAS</t>
  </si>
  <si>
    <t>Suficiencia Evidencias</t>
  </si>
  <si>
    <t>Alto</t>
  </si>
  <si>
    <t>Medio</t>
  </si>
  <si>
    <t>Bajo</t>
  </si>
  <si>
    <t>Ninguno</t>
  </si>
  <si>
    <t>AUTOEVALUACIÓN DEL PROCESO</t>
  </si>
  <si>
    <t>EVALUACIÓN DE CONTROL INTERNO</t>
  </si>
  <si>
    <t>Empeoró</t>
  </si>
  <si>
    <t>Mejoró</t>
  </si>
  <si>
    <t>Continua Igual</t>
  </si>
  <si>
    <t>TOTAL RIESGOS</t>
  </si>
  <si>
    <t>Riesgos Bajos    =</t>
  </si>
  <si>
    <t>Riesgos Medios =</t>
  </si>
  <si>
    <t>OTROS RIESGOS DEL PROCESO</t>
  </si>
  <si>
    <t>No se presenta</t>
  </si>
  <si>
    <t>Sin Valoración</t>
  </si>
  <si>
    <t>MATRIZ DE IMPACTO Y PROBABILIDAD DE RIESGOS</t>
  </si>
  <si>
    <t>RESULTADOS RIESGO RESIDUAL</t>
  </si>
  <si>
    <t xml:space="preserve">Riesgos Altos     = </t>
  </si>
  <si>
    <t>Riesgos Criticos   =</t>
  </si>
  <si>
    <t>REGIÓN ADMINISTRATIVA DE PLANEACIÓN ESPECIAL - RAPE, REGIÓN CENTRAL</t>
  </si>
  <si>
    <t>DISTRIBUCIÓN ZONA RIESGOS INHERENTES</t>
  </si>
  <si>
    <t>F-SIG.03-01</t>
  </si>
  <si>
    <t>RIESGOS</t>
  </si>
  <si>
    <t>N°</t>
  </si>
  <si>
    <t>CONSECUENCIAS</t>
  </si>
  <si>
    <t>CONTROL EXISTENTE</t>
  </si>
  <si>
    <t>CONTROL</t>
  </si>
  <si>
    <t>PERIODO DE SEGUIMIENTO</t>
  </si>
  <si>
    <t>INDICADOR</t>
  </si>
  <si>
    <t>RESPONSABLE</t>
  </si>
  <si>
    <t>ACCIONES PREVENTIVAS</t>
  </si>
  <si>
    <r>
      <t xml:space="preserve">ACCIONES DE CONTINGENCIA
</t>
    </r>
    <r>
      <rPr>
        <i/>
        <sz val="11"/>
        <color indexed="8"/>
        <rFont val="Calibri"/>
        <family val="2"/>
        <scheme val="minor"/>
      </rPr>
      <t>(Ante posible materialización)</t>
    </r>
  </si>
  <si>
    <r>
      <t xml:space="preserve">OPORTUNIDADES DE PREVENCIÓN
</t>
    </r>
    <r>
      <rPr>
        <i/>
        <sz val="11"/>
        <color indexed="8"/>
        <rFont val="Calibri"/>
        <family val="2"/>
        <scheme val="minor"/>
      </rPr>
      <t>(Cite aquellas actividades, herramientas o instrumentos que podrían generar mayor efectividad en las acciones de control)</t>
    </r>
  </si>
  <si>
    <t>FECHA DE CORTE</t>
  </si>
  <si>
    <t>RESULTADO DEL INDICADOR</t>
  </si>
  <si>
    <t xml:space="preserve">RESULTADO FINAL DEL INDICADOR </t>
  </si>
  <si>
    <t>TIPO DE RIESGOS</t>
  </si>
  <si>
    <t>CUANDO APLIQUE</t>
  </si>
  <si>
    <t>RIESGOS POR PROCESO</t>
  </si>
  <si>
    <t>La administración de riesgos de seguridad y salud en el trabajo, se basa en la Ley 1562 de 2012 crea el Sistema de Gestión de la Seguridad y Salud en el Trabajo (SG-SST), aplicable a empleadores tanto públicos como privados, cuyos lineamientos se establecen en el Decreto 1443 de 2014 que contempla entre los objetivos de la política del sistema numeral 1 del artículo 7, el compromiso de “Identificar los peligros, evaluar y valorar los riesgos y establecer los respectivos controles”, acogiendo la guía para prevención y actuación en situaciones de riesgo que las Administradoras de Riesgos Laborales suministren al empleador, como se define en el Decreto 1072 de 2015.
Se deberá tener en cuenta la Metodología de Identificación de Peligros, Evaluación y Valoración de Riesgos de la Administradora de Riesgos Laborales correspondiente.</t>
  </si>
  <si>
    <t>ESCALA DE VALORACIÓN DE RIESGOS DE SEGURIDAD Y SALUD EN EL TRABAJO</t>
  </si>
  <si>
    <t>DAÑINO</t>
  </si>
  <si>
    <t>BAJO</t>
  </si>
  <si>
    <t>Mantener las medidas de control existentes. Se deben hacer evaluaciones periódicas para verificar que el riesgo sigue siendo bajo.</t>
  </si>
  <si>
    <t>MUY ALTA</t>
  </si>
  <si>
    <t>MEDIO</t>
  </si>
  <si>
    <t>Se deben hacer esfuerzos para reducir el riesgo. Implementar estándares de seguridad, permisos de trabajo o listas de verificación para realizar control operativo del riesgo.</t>
  </si>
  <si>
    <t>ALTO</t>
  </si>
  <si>
    <t>Se debe reducir el riesgo a través del diseño y ejecución un programa de gestión. Como está asociado a lesiones muy se deben garantizar la reducción de su probabilidad</t>
  </si>
  <si>
    <t>MEDIA</t>
  </si>
  <si>
    <t>CRITICO</t>
  </si>
  <si>
    <t>La intervención es urgente. En presencia de un riesgo así, se sugiere no realizar ningún trabajo hasta contar con las medidas de control que impacten la probabilidad de ocurrencia. De ser indispensable la realización de la labor, se deben adoptar todas las medidas necesarias para evitar la materialización del riesgo; las medidas deben garantizar que el riesgo está bajo control antes de iniciar cualquier tarea.</t>
  </si>
  <si>
    <t xml:space="preserve">BAJA </t>
  </si>
  <si>
    <t>En la identificación de los riesgos contractuales se deberá tener en cuenta los siguientes aspectos: 
(a) los eventos que impidan la adjudicación y firma del contrato como resultado del Proceso de Contratación; 
(b) los eventos que alteren la ejecución del contrato; 
(c) el equilibrio económico del contrato;
(d) la eficacia del Proceso de Contratación, es decir, que la Entidad Estatal pueda satisfacer la necesidad que motivó el Proceso de Contratación; y 
(e) la reputación y legitimidad de la Entidad Estatal encargada de prestar el bien o servicio.
Un manejo adecuado del Riesgo permite a las Entidades Estatales: 
(i) proporcionar un mayor nivel de certeza y conocimiento para la toma de decisiones relacionadas con el Proceso de Contratación; 
(ii) mejorar la planeación de contingencias del Proceso de Contratación; 
(iii) incrementar el grado de confianza entre las partes del Proceso de Contratación; y 
(iv) reducir la posibilidad de litigios; entre otros.</t>
  </si>
  <si>
    <t>ESCALA DE VALORACIÓN DE RIESGOS CONTRACTUALES</t>
  </si>
  <si>
    <t>EXTREMO</t>
  </si>
  <si>
    <t xml:space="preserve">RARO </t>
  </si>
  <si>
    <t>CASI CIERTO</t>
  </si>
  <si>
    <t>Decripción</t>
  </si>
  <si>
    <t>Los riesgos de corrupción de las zonas baja se encuentran en un nivel que puede eliminarse o reducirse fácilmente con los controles establecidos en la entidad.</t>
  </si>
  <si>
    <r>
      <t xml:space="preserve">Deben tomarse las medidas necesarias para llevar los riesgos a la Zona de Riesgo Baja o eliminarlo.
</t>
    </r>
    <r>
      <rPr>
        <b/>
        <sz val="10"/>
        <color theme="1"/>
        <rFont val="Arial"/>
        <family val="2"/>
      </rPr>
      <t xml:space="preserve">Nota: </t>
    </r>
    <r>
      <rPr>
        <sz val="10"/>
        <color theme="1"/>
        <rFont val="Arial"/>
        <family val="2"/>
      </rPr>
      <t>En todo caso se requiere que las entidades propendan por eliminar el riesgo de corrupción o por lo menos llevarlo a la Zona de Riesgo Baja.</t>
    </r>
  </si>
  <si>
    <r>
      <t xml:space="preserve">Deben tomarse las medidas necesarias para llevar los riesgos a la Zona de Riesgo Moderada, Baja o eliminarlo.
</t>
    </r>
    <r>
      <rPr>
        <b/>
        <sz val="10"/>
        <color theme="1"/>
        <rFont val="Arial"/>
        <family val="2"/>
      </rPr>
      <t xml:space="preserve">Nota: </t>
    </r>
    <r>
      <rPr>
        <sz val="10"/>
        <color theme="1"/>
        <rFont val="Arial"/>
        <family val="2"/>
      </rPr>
      <t>En todo caso se requiere que las entidades propendan por eliminar el riesgo de corrupción o por lo menos llevarlo a la Zona de Riesgo Baja.</t>
    </r>
  </si>
  <si>
    <r>
      <t xml:space="preserve">Los riesgos de corrupción de la Zona de Riesgo Extrema requieren de un tratamiento prioritario. Se deben implementar los controles orientados a reducir la posibilidad de ocurrencia del riesgo o disminuir el impacto de sus efectos y tomar las medidas de protección.
</t>
    </r>
    <r>
      <rPr>
        <b/>
        <sz val="10"/>
        <color theme="1"/>
        <rFont val="Arial"/>
        <family val="2"/>
      </rPr>
      <t>Nota:</t>
    </r>
    <r>
      <rPr>
        <sz val="10"/>
        <color theme="1"/>
        <rFont val="Arial"/>
        <family val="2"/>
      </rPr>
      <t xml:space="preserve"> En todo caso se requiere que las entidades propendan por eliminar el riesgo de corrupción o por lo menos llevarlo a la Zona de Riesgo Baja.</t>
    </r>
  </si>
  <si>
    <t>ESCALA DE VALORACIÓN DE RIESGOS DE CORRUPCION</t>
  </si>
  <si>
    <t>DESCRIPCION</t>
  </si>
  <si>
    <t>Publicación de informes en PDF, en la pagina Web. 
Envió de corrección o ajustes de informes , a través del correo electrónico para generar la evidencia.</t>
  </si>
  <si>
    <t>No. de Auditorias realizadas/ No de auditorias presentadas al CICCI</t>
  </si>
  <si>
    <t>Presentación de informes de auditoria, al  Comité Institucional de Control Interno.</t>
  </si>
  <si>
    <t xml:space="preserve">Toma de decisiones errada.
Pérdida de credibilidad institucional </t>
  </si>
  <si>
    <t>Intereses particulares o de terceros .
Falta de profesionalismo y ética del auditor.</t>
  </si>
  <si>
    <t>Seguimiento a puntos de control de cada proceso. 
Fomento de la cultura de autocontrol</t>
  </si>
  <si>
    <t>Denunciar el acto de corrupción o la irregularidad administrativa , frente a la instancia que corresponda.
Tomar las medidas legales correspondientes a la situación detectada.</t>
  </si>
  <si>
    <t>Informes publicados /Informes elaborados en el periodo
Socializaciones realizadas / programadas</t>
  </si>
  <si>
    <t>Informar a todos los funcionarios de la publicación de los informes de Control Interno, para su conocimiento.
Socializar a los funcionarios temas relacionados con las responsabilidades y roles de las oficinas de Control Interno</t>
  </si>
  <si>
    <t xml:space="preserve">Perjuicio o detrimento patrimonial para la entidad. 
Sanciones  disciplinarias 
Investigaciones de los organismos de control </t>
  </si>
  <si>
    <t xml:space="preserve">Falta de profesionalismo y ética del auditor.
Amiguismo con los funcionarios involucrados.
Desconocimiento de las normas de auditoria generalmente aceptadas.
</t>
  </si>
  <si>
    <t>Reservar u omitir información, de posibles  irregularidades administrativas o actos de corrupción,  en beneficio propio o de un tercero.</t>
  </si>
  <si>
    <t>Conservar los soportes de la negociación físicos y digitales y asegurarse que todos estén debidamente formalizados.</t>
  </si>
  <si>
    <r>
      <t xml:space="preserve">Identificación de las entidades bancarias de acuerdo a la calificación de riesgo.
Revisión y aprobación de las propuestas de las entidades por la alta dirección.
  </t>
    </r>
    <r>
      <rPr>
        <sz val="11"/>
        <color rgb="FFFF0000"/>
        <rFont val="Calibri"/>
        <family val="2"/>
        <scheme val="minor"/>
      </rPr>
      <t xml:space="preserve"> </t>
    </r>
  </si>
  <si>
    <t>Detrimento patrimonial 
Desconfianza de el sector financiero frente a la entidad, para adelantar negociaciones. 
Sanciones legales al responsable.</t>
  </si>
  <si>
    <t>Asignar la responsabilidad de negociación a un solo funcionario. Falta de conocimiento del funcionario para realizar esta gestión.
  Falta de estudio de calificación del riesgo de la entidad.</t>
  </si>
  <si>
    <t>Negociación con entidades bancarias , para beneficio propio o de terceros.</t>
  </si>
  <si>
    <t xml:space="preserve">Seguimiento a los portales bancarios.
Seguimiento al sistema de información de los movimientos realizados. </t>
  </si>
  <si>
    <t>Contactar a la entidad bancaria, para aclaración del pago.                              Reporte a la Dirección Administrativa
Tramites legales derivados de la investigación.</t>
  </si>
  <si>
    <t xml:space="preserve">Relación de pagos/ Pagos efectuados  ( movimiento cuentas)              # Conciliaciones bancarias elaboradas </t>
  </si>
  <si>
    <t xml:space="preserve">Revisiones previas antes de realizar el giro, Conciliaciones bancarias </t>
  </si>
  <si>
    <t>Verificación de  la información de ordenes de pago contra soportes y obligaciones por los responsables del proceso.  Conciliaciones bancarias al día. Sistema de información actualizado.</t>
  </si>
  <si>
    <t>Sanciones legales . Afectación del flujo de caja Demanda penal a la entidad bancaria.</t>
  </si>
  <si>
    <t>Intereses particulares     Error en los controles establecidos         
Vulnerabilidades en los aplicativos transaccionales</t>
  </si>
  <si>
    <t>Transferencias desde las cuentas de la entidad , a un tercero no autorizado.</t>
  </si>
  <si>
    <t>Verificación de soportes de hoja de vida en SIGEP</t>
  </si>
  <si>
    <t xml:space="preserve">Verificación de hoja de vida, soportes e identificación de requisito no cumplido
Reporte a las instancias correspondientes.
Acto administrativo correspondiente. </t>
  </si>
  <si>
    <t xml:space="preserve">Profesional de Gestión del Talento Humano
</t>
  </si>
  <si>
    <t>Revisión y verificación de requisitos por parte de los encargados del proceso, dejando la evidencia física de la referida verificación para cada una de las vinculaciones que se efectúen.  </t>
  </si>
  <si>
    <t xml:space="preserve">
Verificación del cumplimiento de requisitos del manual de funciones y documentación legal exigida.</t>
  </si>
  <si>
    <t>Afectación del ambiente laboral
Sanciones disciplinarias, fiscales y penales</t>
  </si>
  <si>
    <t>Ausencia de controles para la vinculación de personal</t>
  </si>
  <si>
    <t xml:space="preserve">Vinculación de personal sin el cumplimiento de requisitos del cargo </t>
  </si>
  <si>
    <t>Verificación del correcto funcionamiento del módulo de inventario de TNS</t>
  </si>
  <si>
    <t>Verificación de las causas e indagación administrativa
Reporte a las instancias correspondientes.</t>
  </si>
  <si>
    <t xml:space="preserve">Profesional de Bienes y Servicios
</t>
  </si>
  <si>
    <t xml:space="preserve">N° reportes presentados </t>
  </si>
  <si>
    <t>Daño de bienes - Detrimento patrimonial
Afectación de la prestación del servicio para fines institucionales
Sanciones disciplinarias, fiscales y penales</t>
  </si>
  <si>
    <t>Intereses particulares
Desconocimiento del procedimiento o protocolos establecidos</t>
  </si>
  <si>
    <t>Uso indebido de bienes públicos (Proselitismo Político, Préstamo particular sin causa contractual, entre otros)</t>
  </si>
  <si>
    <t>Identificación de las características del bien
Verificación de las causas e indagación administrativa</t>
  </si>
  <si>
    <t>Seguimiento de la actualización del inventario de la entidad</t>
  </si>
  <si>
    <t xml:space="preserve">
Verificación del supervisor de cumplimiento de especificaciones técnicas para pago 
Actualización del aplicativo TNS - Modulo Activos Fijos y Almacén
Concitación mensual de depreciación de bienes del inventario </t>
  </si>
  <si>
    <t>Desactualización del inventario
No pago de las obligaciones contractuales obre los bienes muebles o inmuebles adquiridos
Perdida de los bienes muebles o inmuebles
No aseguramiento de los bienes 
Sanciones disciplinarias, fiscales y penales</t>
  </si>
  <si>
    <t>No ingreso de bienes muebles e inmuebles al inventario de la entidad</t>
  </si>
  <si>
    <t xml:space="preserve"># Sensibilizaciones realizadas </t>
  </si>
  <si>
    <t xml:space="preserve">Sensibilización al personal sobre la importancia de realizar oportunamente los aportes de parafiscales al Sistema de Salud y seguimiento de estado activo en el mismo. </t>
  </si>
  <si>
    <t>Error en la identificación de la población objetivo. 
Vinculación de actores que no cumplan con los requisitos determinados por el proyecto.
Falta de información o desconocimiento de datos técnicos,  registrados en los documentos de estructuración del proyecto.
Intereses personales o particulares.
Coacción de terceros.</t>
  </si>
  <si>
    <t># de Proyectos Viabilizados / # de Proyectos Presentados</t>
  </si>
  <si>
    <t>Aplicación del instrumento de registro de proyectos de inversión en el Banco de Programas y Proyectos.
Verificación de los proyectos aprobados contra los recursos asignados desde el Plan de Acción Integrado</t>
  </si>
  <si>
    <t>Incumplimiento de metas institucionales
Perdida deliberada de recursos 
Implicaciones legales a la entidad y/o entidades asociadas</t>
  </si>
  <si>
    <t>Desconocimiento de los hechos regionales y los Planes Estratégicos de la entidad
Coacción de terceros</t>
  </si>
  <si>
    <t>Destinación Indebida de recursos Públicos para financiación de proyectos que no respondan a la misión de la entidad.</t>
  </si>
  <si>
    <t>Socialización de políticas de seguridad de la información electrónica.
Seguimiento a las alertas de acceso no autorizado a los sistemas de información.
Articulación con los procesos que tienen asignado el manejo de sistemas de la información.</t>
  </si>
  <si>
    <t xml:space="preserve">Implementación de la política en seguridad de la información.
Directorio activo                                    (Administración de  roles y usuario).
</t>
  </si>
  <si>
    <t>Bajos niveles de seguridad de  los sistemas de información.
Obstrucción en la gestión.
Información errónea para la toma de decisiones.
Fuga de información.</t>
  </si>
  <si>
    <t>Sistemas de información vulnerables.
Falta de idoneidad y ética del personal.
Intereses particulares.
Coacción por terceros.</t>
  </si>
  <si>
    <t xml:space="preserve">Uso indebido de la información electrónica  por parte del personal  para lograr el beneficio propio o de un tercero.
</t>
  </si>
  <si>
    <t>Digitalización de la totalidad de los expedientes.
Adecuación del espacio del archivo central para seguridad de acceso y conservación de los documentos.</t>
  </si>
  <si>
    <t>Profesional especializado de gestión Documental</t>
  </si>
  <si>
    <t>Registro y control de préstamo expedientes
Digitalización de expedientes
Asignación de responsables en el manejo de la información por proceso
Implementación de la categorización de la información clasificada y reservada</t>
  </si>
  <si>
    <t>Pérdida de la integridad y confiabilidad de la información
Favorecimiento propio o a terceros
Implicaciones legales a la entidad y/o entidades asociadas</t>
  </si>
  <si>
    <t xml:space="preserve">Alteración de la información física o electrónica técnica y administrativa por parte de los colaboradores de los  procesos en favorecimiento de un tercero.
</t>
  </si>
  <si>
    <t>Seguimiento a los controles del sistema por parte de Control Interno</t>
  </si>
  <si>
    <t>Reportes del sistema
Seguimiento a la ejecución del proceso</t>
  </si>
  <si>
    <t>Registro de solicitudes y requerimientos en base de datos
Ejecución de acciones de control del proceso</t>
  </si>
  <si>
    <t>Falta de idoneidad y ética del personal.
Intereses particulares.</t>
  </si>
  <si>
    <t>Favorecimiento a terceros en la gestión de solicitudes y requerimientos</t>
  </si>
  <si>
    <t xml:space="preserve"># de capacitaciones realizadas/ # capacitaciones programadas
# de requerimiento tramitados/# de requerimientos recibidos </t>
  </si>
  <si>
    <t xml:space="preserve">Actividades de
capacitación y/o
sensibilización en
seguridad de la
información
y atención al ciudadano
Verificación de la información
por parte de los responsables
de proceso. </t>
  </si>
  <si>
    <t>Desconocimiento de la clasificación de la información
Intereses particulares.</t>
  </si>
  <si>
    <t xml:space="preserve">Omisión de Información a las partes interesadas (entidades asociadas, actores de interés y ciudadanos) </t>
  </si>
  <si>
    <t># de capacitaciones realizadas/ # capacitaciones programadas</t>
  </si>
  <si>
    <t>Revisión de expertos y Conocimiento de la norma y aplicación de la misma</t>
  </si>
  <si>
    <t>Sanciones disciplinarias, fiscales y penales</t>
  </si>
  <si>
    <t>Desconocimiento de la normatividad, el personal que participa en el proceso no esta capacitado o esta direccionando la contratación</t>
  </si>
  <si>
    <t>Celebración de contratos sin la aplicación adecuada de cada una de las modalidades de contratación definidas en la Ley</t>
  </si>
  <si>
    <t>Consulta de las herramientas pertinentes, para verificación de antecedentes.</t>
  </si>
  <si>
    <t>Se debe reportar a la Directora Corporativa para analizar el caso y adelantar las acciones legales de ser necesario.</t>
  </si>
  <si>
    <t>Conocer las herramientas tecnológicas de los entes de control habilitadas para revisar el tema</t>
  </si>
  <si>
    <t>Se proporciona una carta de presentación para los procesos la cual debe ser firmada por el proponente aunado a ello se hacen verificaciones a las IAS. Hoja de vida publica</t>
  </si>
  <si>
    <t xml:space="preserve">Desconocimiento de la inhabilidad por parte de quienes intervienen en el proceso contractual 
No información de la inhabilidad por parte del contratista. </t>
  </si>
  <si>
    <t>Violación al régimen constitucional y/o legal de inhabilidades e incompatibilidades y conflicto de intereses</t>
  </si>
  <si>
    <t>Generando mas articulación entre lo técnico y lo jurídico y adicional a ello ampliando los términos de revisión y retroalimentación en la elaboración de los estudios.</t>
  </si>
  <si>
    <t># Circulares publicadas</t>
  </si>
  <si>
    <t>Revisión de los estudios previos y recomendaciones en aspectos técnicos para que los criterios propicien la pluralidad de oferentes.</t>
  </si>
  <si>
    <t>Los procesos que surjan en virtud de esos estudios previos pueden irse a desiertos o se
puede adjudicar un proceso y en la ejecución se pueda presentar un incumplimiento</t>
  </si>
  <si>
    <t>Falta de claridad en las necesidades de la contratación que se requiere la entidad 
Baja capacidad técnica en la definición de estudios previos</t>
  </si>
  <si>
    <t>Formulación de estudios previos injustificados y/o con análisis de sector débiles y/o con sesgos en los requerimientos de la necesidad de contratación para favorecimiento de un tercero</t>
  </si>
  <si>
    <t>CLASIFICACION DE RIESGOS</t>
  </si>
  <si>
    <t>RIESGOS CONTRACTUALES</t>
  </si>
  <si>
    <t>RIESGOS DE SEGURIDAD Y SALUD EN EL TRABAJO</t>
  </si>
  <si>
    <t>1,2,3</t>
  </si>
  <si>
    <t>Moderada =</t>
  </si>
  <si>
    <t xml:space="preserve">               Alta     = </t>
  </si>
  <si>
    <t xml:space="preserve">   Extrema  =</t>
  </si>
  <si>
    <t>Baja=</t>
  </si>
  <si>
    <t>Riesgos Bajos=</t>
  </si>
  <si>
    <t>Riesgos Altos=</t>
  </si>
  <si>
    <t>Riesgos Criticos=</t>
  </si>
  <si>
    <t>Riesgos Medios=</t>
  </si>
  <si>
    <t>bajo</t>
  </si>
  <si>
    <t>medio</t>
  </si>
  <si>
    <t>alto</t>
  </si>
  <si>
    <t>critico</t>
  </si>
  <si>
    <t>zona de riesgo</t>
  </si>
  <si>
    <t>RIESGOS DE CORRUPCION</t>
  </si>
  <si>
    <t>Moderada=</t>
  </si>
  <si>
    <t>Alta=</t>
  </si>
  <si>
    <t>Extrema=</t>
  </si>
  <si>
    <t xml:space="preserve">baja </t>
  </si>
  <si>
    <t xml:space="preserve">moderada </t>
  </si>
  <si>
    <t>alta</t>
  </si>
  <si>
    <t>extrema</t>
  </si>
  <si>
    <t xml:space="preserve">MATRIZ DE RIESGOS </t>
  </si>
  <si>
    <t xml:space="preserve"> </t>
  </si>
  <si>
    <t>RIESGOS DE CORRUPCIÓN</t>
  </si>
  <si>
    <t>(1-4)</t>
  </si>
  <si>
    <t>(5-10)</t>
  </si>
  <si>
    <t>(12-30)</t>
  </si>
  <si>
    <t>(40-600)</t>
  </si>
  <si>
    <t>5--15</t>
  </si>
  <si>
    <t>20--25</t>
  </si>
  <si>
    <t>30--50</t>
  </si>
  <si>
    <t>60--100</t>
  </si>
  <si>
    <r>
      <t xml:space="preserve">Deben tomarse las medidas necesarias para llevar los riesgos a la Zona de Riesgo Baja o eliminarlo.
</t>
    </r>
    <r>
      <rPr>
        <b/>
        <sz val="10"/>
        <color theme="1"/>
        <rFont val="Arial"/>
        <family val="2"/>
      </rPr>
      <t xml:space="preserve">Nota: </t>
    </r>
    <r>
      <rPr>
        <sz val="10"/>
        <color theme="1"/>
        <rFont val="Arial"/>
        <family val="2"/>
      </rPr>
      <t>En todo caso se requiere que las entidades propendan por eliminar el riesgo de corrupción o por lo menos llevarlo a la Zona de Riesgo Baja.</t>
    </r>
  </si>
  <si>
    <t xml:space="preserve">Deben tomarse las medidas necesarias para llevar los riesgos a la Zona de Riesgo Moderada, Baja o eliminarlo.
</t>
  </si>
  <si>
    <t xml:space="preserve">Los riesgos de corrupción de la Zona de Riesgo Extrema requieren de un tratamiento prioritario. Se deben implementar los controles orientados a reducir la posibilidad de ocurrencia del riesgo o disminuir el impacto de sus efectos y tomar las medidas de protección.
</t>
  </si>
  <si>
    <t>% DE VALORACIÓN DEL RIESGO</t>
  </si>
  <si>
    <t>Estos riesgos tiene como sustento lo consagrado en el Decreto 124 de 2016, que consagra en el artículo 2.1.4.2., como metodología para diseñar y hacer seguimiento al Mapa de Riesgo de Corrupción de que trata el artículo 73 de la Ley 1474 de 2011, la establecida en el documento “Guía para la Gestión del Riesgo de Corrupción”, a partir de la cual se definirán la Estrategias de lucha contra la corrupción y de Atención al Ciudadano que trata el artículo 2.1.4.1., y que debe atender a los lineamientos del documento “Estrategias para la Construcción del Plan Anticorrupción y de Atención al Ciudadano – Versión 2”. Concordante con la Política Pública Integral Anticorrupción –PPIA, consagrada en el CONPES 167 de 2013, que pretende fortalecer las herramientas y mecanismos para la prevención, investigación y sanción de la corrupción, asi mismo se tiene la guía para la administración de riesgos en su versión 2018.</t>
  </si>
  <si>
    <t xml:space="preserve">Nota: En aras de manetener el mapa de calor de aucerdo con la guía , se establecio una escala de valoracón interna que cumpla los parametros establecidos y que sintetice las cuantificación de los riesgos identificados. </t>
  </si>
  <si>
    <t>RIESGOS DE SEGURIDAD DIGITAL</t>
  </si>
  <si>
    <t>RIESGOS DE GESTIÓN</t>
  </si>
  <si>
    <t>Dirección Administrativa y Financiera</t>
  </si>
  <si>
    <t>Depacho de Gerencia /
Oficina Asesora de Planeación Institucional</t>
  </si>
  <si>
    <t>Gerente</t>
  </si>
  <si>
    <t>Despacho de Gerencia</t>
  </si>
  <si>
    <t>ESCALAS DE VALORACIÓN PARA ADMINISTRACION Y GESTIÓN DE RIESGOS</t>
  </si>
  <si>
    <t>ACTUALIZADA :</t>
  </si>
  <si>
    <t>GESTIÓN CONTRACTUAL</t>
  </si>
  <si>
    <t>GESTIÓN DEL TALENTO HUMANO</t>
  </si>
  <si>
    <t xml:space="preserve">Riesgos de Gestión </t>
  </si>
  <si>
    <t>Riesgos de Corrupción</t>
  </si>
  <si>
    <t>GESTIÓN DOCUMENTAL</t>
  </si>
  <si>
    <t>GESTIÓN FINANCIERA</t>
  </si>
  <si>
    <t>DIRECCIONAMIENTO ESTRATÉGICO</t>
  </si>
  <si>
    <t>ADMINISTRACIÓN DEL SISTEMA INTEGRADO DE GESTIÓN</t>
  </si>
  <si>
    <t>COMUNICACIÓN INSTITUCIONAL</t>
  </si>
  <si>
    <t>PLANIFICACIÓN, GESTIÓN Y EJECUCIÓN DE PROYECTOS</t>
  </si>
  <si>
    <t>Planificación, Gestión y Ejecución de Proyectos</t>
  </si>
  <si>
    <t>GESTIÓN DE BIENES Y SERVICIOS</t>
  </si>
  <si>
    <t>Riesgos de Seguridad y Salud en el Trabajo</t>
  </si>
  <si>
    <t>GESTIÓN JURÍDICA</t>
  </si>
  <si>
    <t>GESTIÓN DE TIC</t>
  </si>
  <si>
    <t>Riesgos de Seguridad Digital</t>
  </si>
  <si>
    <t>SERVICIO AL CIUDADANO</t>
  </si>
  <si>
    <t>CONTROL Y MEJORAMIENTO CONTINUO</t>
  </si>
  <si>
    <t>MATRIZ DE RIESGOS INTEGRADA</t>
  </si>
  <si>
    <t>RIESGOS PARA LA DEFENSA JURÍDICA</t>
  </si>
  <si>
    <t>Riesgos para la Defensa Jurídica</t>
  </si>
  <si>
    <t>ALT0</t>
  </si>
  <si>
    <t>Gestión del Conocimiento e Innovación</t>
  </si>
  <si>
    <t>GESTIÓN DEL CONOCIMENTO E INNOVACIÓN</t>
  </si>
  <si>
    <t>Profesional Especializado responsable de Gestión Documental y Servicio al Ciudadano</t>
  </si>
  <si>
    <t>Profesional Especializado responsable del Proceso de Gestión Contractual</t>
  </si>
  <si>
    <t>Asignar un responsable para el seguimiento de reportes.
Verificación de los reportes en los sistemas de seguimiento (DNP o internos).</t>
  </si>
  <si>
    <t>Profesional Especializado responsable de Banco de Programas y Proyectos</t>
  </si>
  <si>
    <t>Profesional Especializado responsable de Gestión de TIC</t>
  </si>
  <si>
    <t>Reporte a la Dirección Administrativa y Financiera para verificación de posibles apropiaciones
Reportar a la Junta Directiva para tomar las medidas correctivas.
Citar a la comisión de presupuesto</t>
  </si>
  <si>
    <t xml:space="preserve">Aprobación de proyectos de inversión por la Junta Directiva
Revisión del Anteproyecto de presupuesto por la Comisión de Presupuesto integrada por (Secretarias de Hacienda de las entidades asociadas y un miembro del Consejo Directivo) verificación destinación correcta de los recursos. </t>
  </si>
  <si>
    <t>Socialización de los informes de auditoria o de seguimiento al Gerente y encargados de los procesos.
Publicación de informes en la página institucional para garantizar el acceso a la información a los servidores públicos y a los interesados en general.</t>
  </si>
  <si>
    <t>Se debe reportar a la Dirección Administrativa y Financiera para analizar el caso</t>
  </si>
  <si>
    <t>Directora Administrativa y Financiera</t>
  </si>
  <si>
    <t>VERSIÓN N.º</t>
  </si>
  <si>
    <t>Profesional Especializado responsable del Proceso de Gestión Contractual y/o personal designado</t>
  </si>
  <si>
    <t>Verificación de perfiles de personal con conocimientos específicos en Gestión Contractual</t>
  </si>
  <si>
    <t>Desconocimiento del procedimiento
Falta de reporte por parte del supervisor ante la Dirección Administrativa y Financiera para legalización de inventario
Diferencia de las especificaciones técnicas contractuales con el bien final entregado</t>
  </si>
  <si>
    <t>Formatos de verificación de cumplimiento de requisitos diligenciados  en el periodo/N° Vinculaciones  en el periodo</t>
  </si>
  <si>
    <t>Profesional responsable de Tesorería</t>
  </si>
  <si>
    <t xml:space="preserve"># Revision trimestrales </t>
  </si>
  <si>
    <t>Reconocimiento de beneficios tributarios no existentes para favorecimiento a terceros.</t>
  </si>
  <si>
    <t>Error en la liquidación de impuestos aplicables</t>
  </si>
  <si>
    <t>Revisión de impuestos aplicables por actividad económica y topes establecidos por la ley (ET)</t>
  </si>
  <si>
    <t># Actualizaciones</t>
  </si>
  <si>
    <t>Actualización anual de las tablas con los topes establecidos por la Ley
Actualizacioón tributaria de los responsables</t>
  </si>
  <si>
    <t>Profesional responsable especialado Financiero</t>
  </si>
  <si>
    <t xml:space="preserve">Requerimiento 
Sanciones legales </t>
  </si>
  <si>
    <t>Revision y ajuste de montos liquidados para la reliquidacion de los valores aplicados o no aplicados</t>
  </si>
  <si>
    <t xml:space="preserve">Verificación en aplicativo TNS de descuentos 
Documentos soportes para dismunuir las bases de retencion allegados por el personal </t>
  </si>
  <si>
    <t xml:space="preserve"> Reporte de situación a las instancias competentes.
Hacer efectiva la cláusula de confidencialidad y manejo de la información
Proceder a la investigación administrativa.</t>
  </si>
  <si>
    <t>Actualización de la tarjeta de inventario
Seguimiento prestamos de equipos audiovisuales y GPS de la entidad</t>
  </si>
  <si>
    <t>Profesional de Bienes y Servicios
Profesional de Gestión de TIC</t>
  </si>
  <si>
    <t>Verificación del correcto funcionamiento del módulo de inventario de TNS
Mesa de Ayuda - Helpdesk</t>
  </si>
  <si>
    <t>Asignación de responsable de bienes con la actualización de inventario</t>
  </si>
  <si>
    <t xml:space="preserve">Seguimiento a la estructuración de los proyectos del POAI
Verificación de datos de los proyectos en su fase de estructuración, viabilización, aprobación y ejecución.
Cumplimiento de requisitos por personal idóneo. </t>
  </si>
  <si>
    <t>#Actualización del POAI
#Revisiones de DTS
#Bases de datos de beneficiarios actualizadas</t>
  </si>
  <si>
    <t>Director Técnico 
Profesionales Especializados responsables de los Ejes Estratégicos Funcionario responsable de Proyecto.
Profesional Especializado de apoyo de Banco de Programas y Proyectos</t>
  </si>
  <si>
    <t xml:space="preserve">
Investigación técnica y administrativa toma de decisiones correctivas o sancionatorias 
         Reporte de la situación al ente de control, la alta dirección y entidades vinculadas al proyecto según sea el caso.    
Suspensión de la ejecución del proyectos</t>
  </si>
  <si>
    <t>Favorecimiento a  terceros ajenos a la población objetivo en los proyectos de inversión que gestiona la entidad</t>
  </si>
  <si>
    <t>Monitoreo a la estructuración de Programas y Proyectos
Revisión del Banco de Programas y Proyectos por la Alta Dirección y la Junta Directiva
Seguimiento a la ejecución de los Proyectos de Inversión Interna y/o Externa (interventorías, informes de ejecución).</t>
  </si>
  <si>
    <t>Evasión de aportes a seguridad social por parte de los contratistas</t>
  </si>
  <si>
    <t xml:space="preserve">Alteración en la documentación de pagos de parafiscales
Desconocimiento de la originalidad del documento presentado. </t>
  </si>
  <si>
    <t>Activación de polizas
Investigación legal por falsedad en documento publico
Investigación administrativa sobre el registro o formalidad de la IPS prestadora del servicio.
Sanciones disciplinarias, fiscales y penales</t>
  </si>
  <si>
    <t>Revisión de los soportes de pago de los contratistas por parte del supervisor</t>
  </si>
  <si>
    <t>Seguimiento aleatorio a las inconsistencias presentadas en ARL</t>
  </si>
  <si>
    <t># Reportes y requerimientos enviados a supervisores y contratistas</t>
  </si>
  <si>
    <t>Profesionales responsable de Gestión del Talento Humano y   Seguridad y Salud en el Trabajo y/o funcionario delegado</t>
  </si>
  <si>
    <t>Informar de manera oficial la situación a la persona involucrada. 
Reporte al supervisor correspondiente sobre la situación encontrada
Adelantar las gestiones que se requieran ante las entidades prestadoras en el Sistema y/o UGPP</t>
  </si>
  <si>
    <t>Consulta de las Plataformas de salud. (FOSYGA-RUAF-ADRES-ARL)</t>
  </si>
  <si>
    <t>Afectación de la imagen reputacional 
Investigaciones administrativas y disciplinarias</t>
  </si>
  <si>
    <t>Registro de PQRSD
Informe consolidado de PQRSD</t>
  </si>
  <si>
    <t xml:space="preserve">Profesional Especializado responsable de Gestión Documental y Servicio al Ciudadano y/o apoyo a la Ventanilla Única </t>
  </si>
  <si>
    <t>Requerimiento administrativo al responsable de la omisión de la información para identificar las causas
Contactar al usuario para resolver el requerimiento</t>
  </si>
  <si>
    <t xml:space="preserve">Seguimiento al Sistema de Información
Seguimiento al cumplimiento de los compromisos y/o obligaciones contractuales del responsable </t>
  </si>
  <si>
    <t>Dilatación de procesos
Afectación de la imagen reputacional 
Investigaciones administrativas y disciplinarias</t>
  </si>
  <si>
    <t xml:space="preserve"># de reportes generados </t>
  </si>
  <si>
    <t>Identificar y ajustar las falencias dentro de los controles de los procedimientos asociados
Requerimiento disciplinario al responsable vinculado</t>
  </si>
  <si>
    <t>Medidas inadecuadas de seguridad de la información en los archivos de la entidad
Facilidad de ingreso al archivo
Falta de ética del personal involucrado
Falta de espacios físicos para almacenamiento de archivos</t>
  </si>
  <si>
    <t>Socialización del Programa de Gestión documental - PGD 
                                                                                                                             Revisión aleatoria de expedientes de la entidad teniendo en cuenta FUID y la aplicación de las TRD
Back up de la información digitalizada</t>
  </si>
  <si>
    <r>
      <t xml:space="preserve"># Socializaciones realizadas/ # de socializaciones programadas
# de expedientes revisados y registrados en FUID 
Back up realizados en el periodo /Expedientes digitalizados                                     </t>
    </r>
    <r>
      <rPr>
        <sz val="11"/>
        <color rgb="FFFF0000"/>
        <rFont val="Calibri"/>
        <family val="2"/>
        <scheme val="minor"/>
      </rPr>
      <t xml:space="preserve"> 
 </t>
    </r>
  </si>
  <si>
    <t>Recuperar el documento original o reporte de anulación de la información adulterada.
 Tomar las medidas legales correspondientes a la situación detectada</t>
  </si>
  <si>
    <t>Copias de seguridad de información electrónica de bases oficiales y datos especificos requerimientos por las areas</t>
  </si>
  <si>
    <t># Copias de seguridad realizados</t>
  </si>
  <si>
    <t xml:space="preserve">Inconformidad de las partes interesadas (población objetivo,  asociados, entre otros).
Desviación de recursos.
Sanciones disciplinarias, fiscales y penales
Incumplimiento en la ejecución del proyecto y metas institucionales
Perdida de legitimidad y confianza en la entidad </t>
  </si>
  <si>
    <t>Revisar la puntuación de cupos de inversion de las entidades bancarías de las Secretaria de Hacienda Distrital priorzando las mejores puntajes. 
Analizar las entidades bancarias frente a los servicios que prestan y beneficios que podrían otorgar a la entidad, para los depósitos de los recursos financieros de la misma, en aras de garantizar una mayor rentabilidad con un menor riesgo.</t>
  </si>
  <si>
    <t>Revisar el procedimiento de negociación 
Iniciar investigación disciplinaria al funcionario responsable</t>
  </si>
  <si>
    <t>Seguimiento a la asignación presupuestal ( TNS).
Monitoreo periódico a la ejecución de proyectos.
Seguimiento a la formalización de la aprobación de presupuesto</t>
  </si>
  <si>
    <t># Conceptos jurídicos atendidos / # Conceptos jurídicos requeridos</t>
  </si>
  <si>
    <t>Respuesta de requerimiento 
Indagación de implicaciones de respuesta fuera de términos 
Reporte de la situación a superior inmediato</t>
  </si>
  <si>
    <t>Base de datos de conceptos jurídicos requeridos</t>
  </si>
  <si>
    <t>Emisión de los pronunciamientos jurídicos fuera del termino legal y/o ajustados para favorecimiento de terceros</t>
  </si>
  <si>
    <t>Desconocimiento del asunto jurídico requerido 
Insuficiencia de personal para atender  solicitudes de revisión de legalidad de actos administrativos y comentarios a proyectos de acuerdo y ley.
Falta de seguimiento y control a las respuestas y conceptos jurídicos.
Falta ética profesional.
Inexistencia de lineamientos y Directrices sobre el control de la Cadena de Custodia de los  Procesos Constitucionales como Administrativos</t>
  </si>
  <si>
    <t>Seguimiento de conceptos jurídicos requeridos
Documentar e implementar un  protocolo de los lineamientos y directrices existentes para el manejo adecuado de la cadena de custodia de los procesos administrativos y contenciosos administrativos.</t>
  </si>
  <si>
    <t>Consultas en SIDCAR de conceptos jurídicos requeridos
Control de préstamo de expedientes.</t>
  </si>
  <si>
    <t xml:space="preserve">Perjuicio para la entidad. 
Detrimento patrimonial
Acción de repetición 
Sanciones  disciplinarias </t>
  </si>
  <si>
    <t>Banco de programas y proyectos desactualizado para la oportuna ejecución de los proyectos</t>
  </si>
  <si>
    <t xml:space="preserve">Dificultades para aplicar instrumentos de seguimiento 
Registros desactualizados 
Desconocimiento en políticas </t>
  </si>
  <si>
    <t>Incumplimiento de requisitos para cierre y/o aprobación de los programas y proyectos estructurados
Reprocesos en la estructuración de proyectos que dilatan la ejecución
Incumplimiento de metas institucionales
Perdida de credibilidad y confianza en la importancia del proyecto</t>
  </si>
  <si>
    <t>Registro de proyectos en estructuración 
Verificación de cumplimiento requisitos minimos para aprobación</t>
  </si>
  <si>
    <t>Garantizar que el personal del estructurador cuente con los concomientos y perfil necesario para su operación
Socialización de herramientas y metodología con el fin de aclarar dudas y percances que retrasen su aplicación</t>
  </si>
  <si>
    <t>#Personas Contratadas con Perfil/# Personas Contratadas
# Actividades de socialización</t>
  </si>
  <si>
    <t xml:space="preserve">Oficina Asesora de Planeación Institucional </t>
  </si>
  <si>
    <t>Revisión y actualización de los registros y documentos de cada uno de los proyectos del Banco
Investigación administrativa por falta de soportes de los proyectos</t>
  </si>
  <si>
    <t>Implementar herramientas informáticas - SUIF que facilita el seguimiento de la  estructuración del proyecto y control documental correspondiente</t>
  </si>
  <si>
    <t xml:space="preserve">
Perdida de información soporte del Banco de Programas y Proyectos </t>
  </si>
  <si>
    <t>Falta de seguimiento a los expedientes de Programas y/o Proyectos incompletos que no cumplen con la totalidad de requisitos
No aplicación de las Tablas de Retención Documental
Deficiente gestión en instrumentos de estructuración organización y planeación</t>
  </si>
  <si>
    <t>Demoras en la ejecución de los programas y proyectos
El banco de programas y proyectos no cumple su objetivo estrategico
Sanciones disciplinarias</t>
  </si>
  <si>
    <t>Actualización del FUID del Banco de Programas y Proyectos 
Aplicación de las TDR en el Banco</t>
  </si>
  <si>
    <t>Verificación de los expedientes del Banco de Programas y Proyectos frente a los Proyecto y Proyectos Registrados</t>
  </si>
  <si>
    <t># Expedientes del Banco / # Programas y Proyectos Registrados</t>
  </si>
  <si>
    <t>Identificación de la información perdida 
Actualización del Registro del Banco de Programas y Proyectos
Reporte a superior para acciones de recuperación de información
Investigación administrativa por falta de soportes de los proyectos</t>
  </si>
  <si>
    <t>Controles periódicos de la documentación del Banco de Programas y Proyectos
FUID 
Registro del Banco</t>
  </si>
  <si>
    <t>Inadecuada formulación de programas o proyectos de inversión</t>
  </si>
  <si>
    <t xml:space="preserve">Desconocimiento
Falta de personal experimentado en la estructuración de programas y proyectos
Implementación incorrecta de la metodología para la estructuración de programas o proyectos de inversión de entidades públicas </t>
  </si>
  <si>
    <t xml:space="preserve">Demora y/o reprocesos en la formulación de los programas y proyectos de inversión 
El incumplimiento de metas de la entidad
Detrimento patrimonial 
Investigaciones y/o Sanciones administrativas </t>
  </si>
  <si>
    <t>Actualización del Manual de Banco de Programas y Proyectos y su reglamentación</t>
  </si>
  <si>
    <t>Capacitación del personal para la aplicación correcta de la metodologías basadas en las necesidades reales de la entidad con respecto el banco de programas y proyectos</t>
  </si>
  <si>
    <t># Capacitaciones realizadas</t>
  </si>
  <si>
    <t xml:space="preserve">Revisión e identificación de los factores que no permitieron aplicar de manera correcta la metodología de formulación
Requerimientos para subsanar o aclarar los inconvenientes presentados
Ajuste a la estructuración del proyecto </t>
  </si>
  <si>
    <t>Seguimiento técnico del equipo estructurador del cumplimiento de requisitos y aplicación metodológica en la formulación del proyecto (cuadros comparativos,  acceso a información , herramientas informáticas).</t>
  </si>
  <si>
    <t xml:space="preserve">Gestión de proyectos financieramente inviables </t>
  </si>
  <si>
    <t>Falta de información financiera sin soportes
Presupuestos basados en supuestos  reales (falta cotizaciones)
Desconocimiento de fuentes de financiación</t>
  </si>
  <si>
    <t>Falta cierre financiero para la viabilidad del proyecto 
Desgaste institucional 
Detrimentro patrimonial
Perdida de credibilidad con los asociados</t>
  </si>
  <si>
    <t>Aplicación de los formatos y requisitos básicos para evaluación financiera (Analisis de Costos, Estructura de Presupuesto y el Plan de Ejecución Financiera)</t>
  </si>
  <si>
    <t>Revisión  de la proyección y cálculos de presupuesto
Verificación de cotizaciones que soportan el estudio de mercado</t>
  </si>
  <si>
    <t># Esquemas presupuestales formulados / #Programas y/o Proyectos estructurados</t>
  </si>
  <si>
    <t xml:space="preserve">Revisión de actividades afectadas o incumplidas por falta de recursos e identificación de los recursos disponibles 
Ajustar el presupuesto de acuerdo a las necesidades del proyecto
Investigación administrativa </t>
  </si>
  <si>
    <t>Consultar sistemas de información habitados para consulta de precios (SECOP) 
Verificación de las proyecciones presupuestal con herramientas confiables</t>
  </si>
  <si>
    <t xml:space="preserve">Seguimiento a la asignación presupuestal ( TNS).
Monitoreo periódico a la ejecución de proyectos.
Seguimiento a la formalización de la aprobación de presupuesto
</t>
  </si>
  <si>
    <t>Divulgación de información no oficial sobre la RAP-E Región Central</t>
  </si>
  <si>
    <t>Desconocimiento de la información suficiente sobre un tema institucional
Falta de información a los responsables de comunicaciones
Incumplimiento a los controles en el procedimiento de solicitudes de publicación de información</t>
  </si>
  <si>
    <t>Afectación de la imagen institucional
Daño antijurídico
Investigaciones y/o sanciones administrativas</t>
  </si>
  <si>
    <t>Verificación de la información antes de su divulgación
Formato de solicitud de publicación de información</t>
  </si>
  <si>
    <t xml:space="preserve">
 Autorizada por superior inmediato
Revisión de contenidos de la información previa a su publicación</t>
  </si>
  <si>
    <t># Actas de Comité</t>
  </si>
  <si>
    <t>Rectificación de la información 
Publicación y aclaración de los contenidos emitidos en los medios de comunicación institucional</t>
  </si>
  <si>
    <t>Comité de Comunicaciones</t>
  </si>
  <si>
    <t>Comunicación no efectiva</t>
  </si>
  <si>
    <t xml:space="preserve">Información inexacta o confusa publicada
Divulgación de contenidos no apropiados o de no interés de los asociados o ciudadanía </t>
  </si>
  <si>
    <t>Perdida de credibilidad de la gestión institucional
Afectación de la imagen institucional
Sanción administrativa</t>
  </si>
  <si>
    <t>Puntos de verifición en el procedimiento…</t>
  </si>
  <si>
    <t># Requerimientos Solicitados</t>
  </si>
  <si>
    <t>Revisión y asistencia técnica de la comunicación identificada como no efectiva
Actualización y ajustes de la publicación</t>
  </si>
  <si>
    <t>Estadísticas Online (Forms y publicaciones en redes)</t>
  </si>
  <si>
    <t>Falta de planeación y/o armonización de información para el cubrimiento y divulgación de eventos</t>
  </si>
  <si>
    <t xml:space="preserve">Saturación del Proceso y desgaste administrativo
Convocatorias sin el debido tiempo 
Participación minima y poco efectiva </t>
  </si>
  <si>
    <t xml:space="preserve">Procedimiento de programación de la agenda institucional de eventos </t>
  </si>
  <si>
    <t>Publicación de la agenda
Aprobación de Comité Directivo de eventos y logistica</t>
  </si>
  <si>
    <t># Publicación de agenda / # Eventos Programados
#Eventos Realizados/#Eventos Aprobados en Comité Directivo</t>
  </si>
  <si>
    <t>Web Master
Tecnica Administrativa de Gerencia</t>
  </si>
  <si>
    <t>Asistencia técnica para revisión del evento no programado
Confirmación de información del evento
Designación del responsable del evento del area interesada en este</t>
  </si>
  <si>
    <t>Correos Electrónicos 
Agenda en Página Web</t>
  </si>
  <si>
    <t>Uso incorrecto de la aplicación del Manual de Identidad Corporativa y Comunicaciones Oficiales para intereses personales o de terceros</t>
  </si>
  <si>
    <t>Extralimitación de funciones
Alteración de artes finales 
Interés personal o de terceros</t>
  </si>
  <si>
    <t>Perdida de credibilidad de la gestión institucional
Afectación de la imagen institucional
Sanciones disciplinarias o penales</t>
  </si>
  <si>
    <t>Seguimiento y control a la distribución del material
Verificación de manual de imagen institucional en material promocional</t>
  </si>
  <si>
    <t>Capacitación de personal para el buen uso de la imagen institucional</t>
  </si>
  <si>
    <t># Actividades</t>
  </si>
  <si>
    <t>Acción informativa sobre el adecuado uso de la imagen institucional
Sanción disciplinaria</t>
  </si>
  <si>
    <t>Inducción y reinducción dejar clara la responsabilidad</t>
  </si>
  <si>
    <t>Adquisición de material pedagogico y/o logístico innecesario</t>
  </si>
  <si>
    <t>Falta de implementación del procedimiento
Falta de planeación de eventos
Estrategias de convocatorias debiles 
Uso de canales no efectivos</t>
  </si>
  <si>
    <t>Falta de credibilidad
Detrimiento patrimonial 
Sanciones disciplinarias o penales</t>
  </si>
  <si>
    <t>Seguimiento de solicitud de material y apoyo logístico para eventos
Verificación de superior inmediato para la realización de eventos
Revisión de Comité de Contratación</t>
  </si>
  <si>
    <t>Verificación de la necesidad de inversión con Banco de Programas y Proyectos
Priorización del gasto a través del estudio de conveniencia</t>
  </si>
  <si>
    <t>#Revisiones realizadas /#Requerimiento de material y/o logistica programados</t>
  </si>
  <si>
    <t>Area que requiere el material y/o logística
Asesor de Planeación 
Bienes y Servicios
Asesor de Comunicaciones</t>
  </si>
  <si>
    <t>Identificación de distribución de material en eventos por el área responsable de este
Actas de bajas de material</t>
  </si>
  <si>
    <t>Reporte de TNS Inventario de Material Publicitario</t>
  </si>
  <si>
    <t>Incumplimiento de las actividades programadas por el Proceso de Ciclo de Vida de los Colaboradores</t>
  </si>
  <si>
    <t xml:space="preserve">
Falta de recursos 
Falta de motivación de los colaboradores para participación efectivamente en las actividades
Inconvenientes para el desarrollo de actividades 
Falta de coordinación de agendas internas con la Alta de Dirección para la ejecución de las actividades
</t>
  </si>
  <si>
    <t>Falta de desarrollo integral de los colaboradores de la entidad
Disminución de recursos por falta de ejecución
Llamado de atención por falta de participación en actividades programadas</t>
  </si>
  <si>
    <t>Seguimiento a participación de colaboradores
Seguimiento al cumplimiento de actividades programadas para el desarrollo del Ciclo de Vida de los Colaboradores</t>
  </si>
  <si>
    <t>Gestión de actividades en coordinación con la alta generencia</t>
  </si>
  <si>
    <t># Revisiones realizadas / # Actividades programadas en agenda</t>
  </si>
  <si>
    <t>Profesional Especializado responsable Bienestar y Capacitación</t>
  </si>
  <si>
    <t>Identificación de los problemas para la participación en las actividades
Reporte a la alta gerencia de la problemática</t>
  </si>
  <si>
    <t>Estrategias de comunicación</t>
  </si>
  <si>
    <t>Falta de implementación de las políticas y procesos establecidos para la operación de la entidad</t>
  </si>
  <si>
    <t>Desconocimiento del personal
Falta de voluntad
Falta de planeación de actividades</t>
  </si>
  <si>
    <t>Reprocesos 
Incumplimiento del metas programadas por la entidad
Sanciones administrativas y/o disciplinarias</t>
  </si>
  <si>
    <t>Disponiblidad y acceso a la información del Sistema Integrado de Gestión a través del SharePoint</t>
  </si>
  <si>
    <t>Sensibilización al personal de las formas de acceso a la plataforma e información actualizada</t>
  </si>
  <si>
    <t># Sensibilizaciones realizadas / # Sensibilizaciones programadas</t>
  </si>
  <si>
    <t>Profesional Especializado responsable de SIG</t>
  </si>
  <si>
    <t>Reporte al superior inmediato
Comunicación a los involucrados
Reporte al Comité Institucional de Gestión y Desempeño</t>
  </si>
  <si>
    <t>Sesiones de trabajo con los responsables de los procesos</t>
  </si>
  <si>
    <t>Sistema Integrado de Gestión desactualizado</t>
  </si>
  <si>
    <t>Falta de gestión 
Desconocimiento
Falta de seguimiento del Comité Institucional de Gestión y Desempeño</t>
  </si>
  <si>
    <t>Uso de procedimiento o documentación obsoleta
Incumplimiento de la normatividad vigente
Sanciones administrativas y/o disciplinarias</t>
  </si>
  <si>
    <t>Sesión del Comité Institucional de Gestión y Desempeño
Revisión anual por la Alta Dirección 
Seguimiento a los Resultados de FURAG</t>
  </si>
  <si>
    <t xml:space="preserve">Revisión de cumplimento de actividades y verificación de cumplimiento de requisitos normativos
Plan de Mejoramiento para cumplimiento del FURAG </t>
  </si>
  <si>
    <r>
      <t xml:space="preserve"># Revisiones realizadas
#Plan de Mejoramiento </t>
    </r>
    <r>
      <rPr>
        <sz val="11"/>
        <color rgb="FFFF0000"/>
        <rFont val="Calibri"/>
        <family val="2"/>
        <scheme val="minor"/>
      </rPr>
      <t>de FURAG - ANUAL</t>
    </r>
  </si>
  <si>
    <t>Reporte al superior inmediato
Comunicación a los involucrados
Actualización del Sistema Integrado de Gestión en lo que corresponda</t>
  </si>
  <si>
    <t xml:space="preserve">Reporte Periodico de Plan de Mejoramiento por Procesos del FURAG </t>
  </si>
  <si>
    <t>Seguimiento al diligencimiento del Formato de solicitud</t>
  </si>
  <si>
    <t>Inoportunidad en la entrega de informes y recomendaciones para el mejoramiento de los procesos</t>
  </si>
  <si>
    <t>Entrega tardía o incompleta de la información por parte de las dependencias.            
Desconocimiento del Plan de Auditoría  
Solicitud de tareas imprevistas 
No cumplimiento de cronograma de auditoria</t>
  </si>
  <si>
    <t xml:space="preserve">Incumplimiento del Plan de Auditorias
Desgaste administrativo de la Oficina de Control Interno.  
Toma de decisiones basadas en datos no oportunos </t>
  </si>
  <si>
    <t>Plan de Anual de Auditorías aprobado y publicado  
Seguimiento del Plan de Auditorias por parte del Comité Institucional de Coordinación de Control Interno
                                                                             Verificación en los aplicativos, herramientas y canales de comunicación dispuestos por la Entidad 
Carta de representación del Lider de Proceso en el acepta la entrega de información veraz y oportuna a Control Interno</t>
  </si>
  <si>
    <t>Realizar reunión de apertura de la auditoria, para presentar el plan de auditorias y la información requerida.  
 Revisar  el plan de auditorias, para priorizar y ajustar la programación de acuerdo con las solicitudes no contempladas en el cronograma inicial.</t>
  </si>
  <si>
    <t xml:space="preserve">Reuniones de apertura realizadas/ Auditorias realizadas 
Auditorias realizadas/ Auditorias programadas en el periodo     
                                                                                                                                                                                                                                                                                                                                                                                                                               </t>
  </si>
  <si>
    <t xml:space="preserve"> Requerir al superior inmediato del proceso para entrega inmediata de información.   
Informar al Comité Institucional de Coordinación de Control Interno, sobre la modificación del Plan de Auditorias
Publicación de la nueva versión del Plan de Auditoria</t>
  </si>
  <si>
    <t xml:space="preserve"> Informar con anticipación al responsable del proceso, de la Auditoria a realizar.   
Informar inconsistencias en documentación  entregada para la auditoria de manera oportuna, para su  corrección.</t>
  </si>
  <si>
    <t xml:space="preserve">Presentación extemporánea de informes de control interno a entes de control y partes interesadas </t>
  </si>
  <si>
    <t xml:space="preserve"> Inexistencia de un cronograma que establezca los informes que deben presentarse con los términos respectivos.
Desconocimiento de normas existentes o actualizaciones normativas
Demora en la entrega de información por parte de los procesos involucrados para la elaboración de los informes</t>
  </si>
  <si>
    <t xml:space="preserve">Investigaciones de tipo administrativo, disciplinario y/o fiscal.
Sanciones para la entidad.
</t>
  </si>
  <si>
    <t>Seguimiento al cronograma de Informes a presentar a organismos de control</t>
  </si>
  <si>
    <t>Atención a las comunicaciones de alerta de terminos para presentación de informes a entres de control
Seguimiento a los  informes presentados a entes de control y partes interesadas.</t>
  </si>
  <si>
    <t xml:space="preserve">#Comunicaciones de Alerta Enviadas de OAPI/#No.Informes requeridos por los entes de control o partes interesadas 
# informes a presentados/ No.Informes requeridos por los entes de control o partes interesadas </t>
  </si>
  <si>
    <t>Profesional Especializado Oficina Asesora de Planeación
Asesor de Control Interno</t>
  </si>
  <si>
    <t xml:space="preserve"> Informar a la Alta Dirección
 Comunicarse con el ente de control  para solicitar apertura de aplicativo si es necesario</t>
  </si>
  <si>
    <t>Agendamiento por Calendario de Office 365 de entrega de informes</t>
  </si>
  <si>
    <t>Manipulación de los informes, para mostrar una gestión diferente a la real</t>
  </si>
  <si>
    <t>Revisión y seguimiento del desarrollo de los informes por parte del líder del proceso. 
Reunión de cierre con el líder del proceso y su Director.</t>
  </si>
  <si>
    <t xml:space="preserve">Solicitar revisión de la información registrada en el informe .
 Sanciones disciplinarias al responsable </t>
  </si>
  <si>
    <t xml:space="preserve">Socialización de procedimientos y lineamientos referentes al proceso de gestión contractual dirigido a los supervisores y funcionarios, con el fin de mitigar riesgos de corrupción.
</t>
  </si>
  <si>
    <t># Abogados Vinculados</t>
  </si>
  <si>
    <t>Se debe reportar a la Directora Administrativa y Financiera</t>
  </si>
  <si>
    <t>Consulta a los lineamientos de Colombia Compra, norma y Jurisprudencia</t>
  </si>
  <si>
    <t xml:space="preserve">Incumplimiento de requisitos de experiencia por parte del contratista </t>
  </si>
  <si>
    <t>Desconocimiento de pliegos requeridos , falta de revisión de documentación.</t>
  </si>
  <si>
    <t>Retraso en el inicio del contrato</t>
  </si>
  <si>
    <t xml:space="preserve">Verificación de la autenticidad de los documentos que soportan la experiencia profesional </t>
  </si>
  <si>
    <t xml:space="preserve">El supervisor del contrato ejercerá el control de la ejecución de las obligaciones contraídas </t>
  </si>
  <si>
    <t># Revisiones realizadas</t>
  </si>
  <si>
    <t>Supervisor o Interventor o Comité Técnico del contrato</t>
  </si>
  <si>
    <t>Reportar la novedad al Proceso de Gestión Contractual
Adelantar las acciones necesarias</t>
  </si>
  <si>
    <t>Documentación incompleta por parte del contratista impidiendo la legalización del contrato y la forma de pago</t>
  </si>
  <si>
    <t>El contratista no tenga la documentación exigida, comunicación deficiente en la solicitud de la documentación.</t>
  </si>
  <si>
    <t>Seguimiento frente a los términos otorgados por la entidad al contratista para lograr la legalización y perfeccionamiento del contrato</t>
  </si>
  <si>
    <t>El supervisor del contrato dejará constancia mediante actas de la ejecución del contrato</t>
  </si>
  <si>
    <t># Actas realizadas</t>
  </si>
  <si>
    <t>Remitir comunicación al contratista
Reportar la novedad al Proceso de Gestión Contractual
Adelantar las acciones necesarias</t>
  </si>
  <si>
    <t>Revisión de expediente previo archivo</t>
  </si>
  <si>
    <t>Retraso o no obtención de pólizas de cumplimiento como garantía al contrato del servicio pactado</t>
  </si>
  <si>
    <t>Desconocimiento de la adquisición de la póliza por parte del contratista, falta de comunicación durante el proceso de contratación.</t>
  </si>
  <si>
    <t>Afectación en la consecución del objetivo contractual</t>
  </si>
  <si>
    <t>Seguimiento oportuno a la recepción de documentación por parte del contratista y conexión con una entidad de seguros sin compromiso ni lucro alguno</t>
  </si>
  <si>
    <t>Revisión y aprobación de pólizas</t>
  </si>
  <si>
    <t>pólizas aprobadas</t>
  </si>
  <si>
    <t>Seguimiento a vigencia de pólizas</t>
  </si>
  <si>
    <t xml:space="preserve">Incumplimiento del objeto contractual por parte del contratista </t>
  </si>
  <si>
    <t>Comunicación deficiente y desconocimiento del objeto contractual.</t>
  </si>
  <si>
    <t xml:space="preserve">Retraso en ejecución  del contrato </t>
  </si>
  <si>
    <t>Verificación de pólizas de cumplimiento</t>
  </si>
  <si>
    <t>Remitir comunicación al contratista
Reportar la novedad al Proceso de Gestión Contractual
Activación de pólizas</t>
  </si>
  <si>
    <t>Informes de Ejecución</t>
  </si>
  <si>
    <t>Riesgo por incumplimiento de las obligaciones contractuales, no cumplimento oportuno de las obligaciones a su cargo</t>
  </si>
  <si>
    <t>Retraso en la ejecución de las obligaciones contractuales</t>
  </si>
  <si>
    <t>Supervisión del contrato aunado a la constitución y en caso de incumplimiento se dará medidas sancionatorias a la cláusula penal e imposición de multas,</t>
  </si>
  <si>
    <t xml:space="preserve">Mala calidad en los entregables establecidos en el contrato </t>
  </si>
  <si>
    <t>Control y supervisión del contrato deficiente</t>
  </si>
  <si>
    <t>Afectación en la ejecución contractual e incumplimiento en las metas trazadas</t>
  </si>
  <si>
    <t>La supervisión vigilará la adecuada ejecución de las actividades planteadas durante la ejecución del presente contrato</t>
  </si>
  <si>
    <t>Mediante la verificación técnica realizada por los responsables</t>
  </si>
  <si>
    <t># verificaciones realizadas</t>
  </si>
  <si>
    <t>Incumplimiento de cronograma de actividades o plan de trabajo</t>
  </si>
  <si>
    <t xml:space="preserve">Retraso en los compromisos de los entregables </t>
  </si>
  <si>
    <t xml:space="preserve">La supervisión vigilará que se cumpla con el plan de trabajo establecido </t>
  </si>
  <si>
    <t>El supervisor del contrato ejercerá la supervisión y control de la ejecución de las obligaciones contraídas por el asociado.</t>
  </si>
  <si>
    <t>Supervisor del contrato - Delegado del asociado</t>
  </si>
  <si>
    <t>Error en la radicación y fechado de actos administrativo</t>
  </si>
  <si>
    <t>Falta de seguimiento y control en la publicación de actos administrativos y su gestión</t>
  </si>
  <si>
    <t>Generación de la ineficacia del acto administrativo 
Materialización de daños antijuridicos</t>
  </si>
  <si>
    <t>Seguimiento a los actos administrativos emitidos con N.º, fecha, asunto, firmante, parte interesada y área responsable</t>
  </si>
  <si>
    <t>Verificación del consecutivo en la digitalización del acto administrativo</t>
  </si>
  <si>
    <t>% Actos Administrativos Digitalizados</t>
  </si>
  <si>
    <t>Asesor Jurídico o Funcionario Designado</t>
  </si>
  <si>
    <t>Informar la novedad al firmante del acto administrativo y adelantar la gestiones de corrección antes de su publicación
En caso de que el acto administrativo haya sido publicado, gestionar la aclaración o modificación del caso</t>
  </si>
  <si>
    <t>Copias de seguridad de los archivos digitalizados</t>
  </si>
  <si>
    <t>Falta de unificación de criterio en torno a las consultas realizadas</t>
  </si>
  <si>
    <t xml:space="preserve">Debilidad en el método para la producción de conceptos al no tener en cuenta los antecedentes de consultas similares </t>
  </si>
  <si>
    <t>Materialización de daños antijuridicos</t>
  </si>
  <si>
    <t>Garantizar la existencia de lineamientos jurídicos de interpretación y aplicación de la norma, validando los conceptos emitido</t>
  </si>
  <si>
    <t>Revisión de la normatividad vigente a la entidad</t>
  </si>
  <si>
    <t># Normograma Actualizados</t>
  </si>
  <si>
    <t xml:space="preserve">Consulta al superior jerárquico o instancia jurídica que aplique, de manera, que esta sea quien resuelva el tema </t>
  </si>
  <si>
    <t>Base de datos de normograma</t>
  </si>
  <si>
    <t>Las actuaciones procesales no se presenten dentro de los términos legales y conforme a la estrategia judicial</t>
  </si>
  <si>
    <t>Falta de seguimiento de las actuaciones procesales</t>
  </si>
  <si>
    <t>Seguimiento a las actuaciones procesales, de acuerdo al formato correspondiente</t>
  </si>
  <si>
    <t>Programación de las actuaciones procesales a seguir en el caso que aplique</t>
  </si>
  <si>
    <t># Revisiones</t>
  </si>
  <si>
    <t>Informar al superior jerárquico 
Adelantar las acciones jurídicas ante las instancias del caso</t>
  </si>
  <si>
    <t>Cronograma de actividades</t>
  </si>
  <si>
    <t>Dificultad en el acceso a la información digital susceptible de análisis jurídico</t>
  </si>
  <si>
    <t>Falta de digitalización de expedientes 
Falta disponibilidad del expediente</t>
  </si>
  <si>
    <t>Demora en la gestión juridica</t>
  </si>
  <si>
    <t>FUID de información jurídica
TRD de documentos jurídicos</t>
  </si>
  <si>
    <t>Canal de solicitud de Digitalización de los expedientes jurídicos</t>
  </si>
  <si>
    <t>#Expedientes Juridicos Digitalizados /Expedientes Juridicos</t>
  </si>
  <si>
    <t>Consulta de expedientes físicos</t>
  </si>
  <si>
    <t>Incumplimiento de terminos de respuesta oportuna a actuaciones administrativas</t>
  </si>
  <si>
    <t>Falla en el acceso a sistema de información documental (SIDCAR)</t>
  </si>
  <si>
    <t>Sanciones disciplinarias</t>
  </si>
  <si>
    <t>Remisión copia del requerimiento a correo institucional para comunicación al responsable y tramite dentro de los terminos</t>
  </si>
  <si>
    <t>Sensibilización sobre las implicaciones del incumplimiento de terminos de respuesta a requerimientos y/o peticiones</t>
  </si>
  <si>
    <t>Respuesta inmediata al requerimiento 
Identificación de la responsabilidad administrativa</t>
  </si>
  <si>
    <t xml:space="preserve">Uso de normatividad desactualizada </t>
  </si>
  <si>
    <r>
      <t xml:space="preserve">Publicación de actos administrativos sin notas de vigencia </t>
    </r>
    <r>
      <rPr>
        <i/>
        <sz val="11"/>
        <rFont val="Calibri"/>
        <family val="2"/>
        <scheme val="minor"/>
      </rPr>
      <t>(Derogada o modificada)</t>
    </r>
  </si>
  <si>
    <t xml:space="preserve">Errores en las Decisiones Administrativos
Sanciones disciplinarias </t>
  </si>
  <si>
    <t>Control de legalidad de los actos administrativos que hace la Gestión Juridica</t>
  </si>
  <si>
    <t>Verificación de las normas expedidas frente a la contenidas en el normograma</t>
  </si>
  <si>
    <t># Normas Expedidas / #Normas Incluidas en el Normograma</t>
  </si>
  <si>
    <t>Responsables de procesos de la entidad</t>
  </si>
  <si>
    <t>Expedición del acto administrativo que pueda corregir, aclarar o anular según corresponda</t>
  </si>
  <si>
    <t>Uso adecuado de la herramienta SIDCAR</t>
  </si>
  <si>
    <t>Solicitar al interesado copia del requerimiento 
Adelantar el trámite de respuesta priorizándolo</t>
  </si>
  <si>
    <t>#Circulares</t>
  </si>
  <si>
    <t>Emitir comunicaciones recordando el Procedimiento de Gestión de PQRSD</t>
  </si>
  <si>
    <t xml:space="preserve">Revisión constante de los PQRS radicadas en la entidad
Lineamientos y socialización de las funciones y procesos en la entidad al responsable del proceso </t>
  </si>
  <si>
    <t xml:space="preserve">Demora en los tiempos de respuesta
Incumplimiento de términos de ley, sanciones
Demandas
</t>
  </si>
  <si>
    <t>*Entrega del requerimiento sin ser radicado en el control de PQRS
* Desconocimiento de los procesos de la entidad</t>
  </si>
  <si>
    <t>Pérdida de un requerimiento realizado por un ciudadano / usuario</t>
  </si>
  <si>
    <t>Consulta de imágenes de expedientes</t>
  </si>
  <si>
    <t>Reconstruir el documento 
Tomar las medidas correctivas del incidente</t>
  </si>
  <si>
    <t># Inspecciones
# Sensibilizaciones</t>
  </si>
  <si>
    <t>Inspección a la condiciones de archivo 
Sensibilización al personal sobre el cuidado de expedientes</t>
  </si>
  <si>
    <t>Implementación de la bitácora de conservación de los documentos</t>
  </si>
  <si>
    <t>Imposibilidad de consulta del documento
Pérdida de información</t>
  </si>
  <si>
    <t>* Condiciones ambientales inapropiadas
* Manipulación inadecuada de los documentos</t>
  </si>
  <si>
    <t>Deterioro de documentos</t>
  </si>
  <si>
    <t>Copias de seguridad en servidor institucional</t>
  </si>
  <si>
    <t>Reportar al superior la novedad
Acompañamiento en la reconstrucción del expediente
Comunicación con recomendaciones de seguridad de expediente institucional</t>
  </si>
  <si>
    <t># FUID por proceso</t>
  </si>
  <si>
    <t>Actualización de los FUID</t>
  </si>
  <si>
    <t>Control de préstamo de documentos
Digitalización de los expedientes</t>
  </si>
  <si>
    <t>Afectación en la gestión institucional
Sanciones 
Pérdida de imagen reputacional</t>
  </si>
  <si>
    <t>* Incumplimiento de los lineamientos de gestión documental
* Fallas en el seguimiento al préstamo de documentos</t>
  </si>
  <si>
    <t>Pérdida de información institucional</t>
  </si>
  <si>
    <t xml:space="preserve">Corrección en el Sistema de Información justificando el cambio a realizar </t>
  </si>
  <si>
    <t># Sensibilización</t>
  </si>
  <si>
    <t>Sensibilización sobre los procedimientos al responsable de radicación</t>
  </si>
  <si>
    <t xml:space="preserve">Revisión constante de los trámites radicados en la entidad
Lineamientos y socialización de las funciones y procesos en la entidad al responsable del proceso </t>
  </si>
  <si>
    <t>Demora en los tiempos de respuesta
Incumplimiento de términos de ley, sanciones</t>
  </si>
  <si>
    <t>* Error en el proceso de radicación
* Desconocimiento de los procesos de la entidad</t>
  </si>
  <si>
    <t>Reprocesos en el trámite de correspondencia</t>
  </si>
  <si>
    <t>Cronograma de eventos institucionales/ autorizaciones de salida de elementos - correo electrónico</t>
  </si>
  <si>
    <t>Informar la novedad a la Dirección Administrativa y Financiera
Tramitar la reposición con la aseguradora</t>
  </si>
  <si>
    <t>Profesional responsable de Bienes y Servicios</t>
  </si>
  <si>
    <t># prestamos de bienes</t>
  </si>
  <si>
    <t>Autorización de salida de los bienes.
Cronograma de eventos de la entidad que requieran logística</t>
  </si>
  <si>
    <t>Autorización de salida de los bienes.
Póliza todo riesgo y daño material</t>
  </si>
  <si>
    <t>Perdida de los bienes de la entidad</t>
  </si>
  <si>
    <t xml:space="preserve">Salida de los bienes de la entidad </t>
  </si>
  <si>
    <t>Perdida de bienes institucionales</t>
  </si>
  <si>
    <t>TNS / Cronogramas de entrega de productos institucional</t>
  </si>
  <si>
    <t>Informar la novedad a la Dirección Administrativa y Financiera
Tramitar un espacio con alguno de los asociados</t>
  </si>
  <si>
    <t># Salida efectiva de bienes</t>
  </si>
  <si>
    <t>Ingreso y salida de bienes controlado (Aviso y reporte)</t>
  </si>
  <si>
    <t xml:space="preserve">Depuración de inventarios, compra de estantería </t>
  </si>
  <si>
    <t>Limitación en adquisición de suministros
Dificultad de almacenamiento en bodega</t>
  </si>
  <si>
    <t>Poco espacio de almacén</t>
  </si>
  <si>
    <t>Falta de infraestructura física de almacén</t>
  </si>
  <si>
    <t>Seguimiento a TNS</t>
  </si>
  <si>
    <t>Reproceso y corregir el error
Reporto el incidente en caso de recursos de SGR</t>
  </si>
  <si>
    <t>Profesional Especializado responsable de Gestión Financiera</t>
  </si>
  <si>
    <t># Comunicaciones de inconsistencias financieras identificadas</t>
  </si>
  <si>
    <t>Verificación de la Ejecución Presupuestal Detallado</t>
  </si>
  <si>
    <t>Verificar que los datos reportados en la solicitud y en el certificado de disponibilidad presupuestal cumplan con los requisitos presupuestales
Revisión de PAA</t>
  </si>
  <si>
    <t>Afectación en la disponibilidad de recursos
Faltas disciplinarias</t>
  </si>
  <si>
    <t>Error de digitación en el momento de afectar el rubro presupuestal</t>
  </si>
  <si>
    <t>Destinación indebida de los recursos por afectación de rubros presupuestales que no correspondan en la ejecución presupuestal</t>
  </si>
  <si>
    <t>Programación en la Intranet</t>
  </si>
  <si>
    <t>Comunicación con el ente de control para conocer el procedimiento a seguir
Se procede a dar cumplimiento a lo indicado</t>
  </si>
  <si>
    <t># Actas de Reunión</t>
  </si>
  <si>
    <t>Reunión para identificar la información a remitir en el siguiente mes</t>
  </si>
  <si>
    <t>Seguimiento a infograma 
Revisión de Actos Administrativos de cada ente con la programación correspondiente.
Reporte de información remitida a Dirección Administrativa y Financiera y Control Interno</t>
  </si>
  <si>
    <t>Sanciones Económicas y Administrativas</t>
  </si>
  <si>
    <t>Perdida de información 
Falla tecnológica interna o en los portales de entes de control
Demora en la consolidación de información por inconveniente externo</t>
  </si>
  <si>
    <t>Presentación extemporánea de los informes a los entes de control y organismos tributarios</t>
  </si>
  <si>
    <t>Acceso no autorizado a la plataforma</t>
  </si>
  <si>
    <t>Alteración de configuración de equipos
de RED</t>
  </si>
  <si>
    <t>Modificación o alteración del sistemas de información a través de código malicioso
Perdida o eliminación de la información
Uso de información confidencial para fines personales</t>
  </si>
  <si>
    <t>Manejo de seguridad
informática
Revisar y configurar dispositivos
detectores de intrusos (Logs y
Alertas)</t>
  </si>
  <si>
    <t>Monitoreo permanente del software de seguridad perimetral
Control de acceso a redes de internet y correos electrónicos
Administración y control de acceso a carpetas según directorio activo</t>
  </si>
  <si>
    <t xml:space="preserve"># Casos de incidencias de </t>
  </si>
  <si>
    <t xml:space="preserve">Licencia de seguridad perimetral </t>
  </si>
  <si>
    <t>Actualización de licencias</t>
  </si>
  <si>
    <t>Daños en los Equipos Tecnológico</t>
  </si>
  <si>
    <t xml:space="preserve">Caída de Equipo
Variaciones de voltaje.
Consumir alimentos en los Puestos de Trabajo
Conexiones deficientes de los cables
</t>
  </si>
  <si>
    <t>Falta de equipos tecnológicos
Perdida de información</t>
  </si>
  <si>
    <t>Mantenimiento de equipos
Copias de seguridad</t>
  </si>
  <si>
    <t>Control de préstamo de equipos
Seguimiento a respaldos de información</t>
  </si>
  <si>
    <t># Fallas 
#Copias de seguridad realizadas</t>
  </si>
  <si>
    <t>Reporte a Mesa de Ayuda
Gestión de Pólizas con Proceso de Bienes y Servicios</t>
  </si>
  <si>
    <t>Seguimiento a daños físicos</t>
  </si>
  <si>
    <t>Perdida de Conectividad</t>
  </si>
  <si>
    <t xml:space="preserve">Saturación del sistema de Información
Conexiones de red deficientes </t>
  </si>
  <si>
    <t xml:space="preserve">Demora en procesos 
Falta de acceso a información </t>
  </si>
  <si>
    <t>Seguimiento a conexiones y velocidad de red</t>
  </si>
  <si>
    <t>Mantenimiento a conexiones de red</t>
  </si>
  <si>
    <t># Mantenimiento a conexiones de Red</t>
  </si>
  <si>
    <t>Revisión de conexión de Red
Gestión con el proveedor</t>
  </si>
  <si>
    <t>Microorganismos, hongos, bacterias y/o virus</t>
  </si>
  <si>
    <t xml:space="preserve">Trabajo en zonas endémicas, deficiencia en mantenimiento de locaciones .  </t>
  </si>
  <si>
    <t xml:space="preserve">*Reacciones infecciosas 
*alergias </t>
  </si>
  <si>
    <t>*fumigación pertinente</t>
  </si>
  <si>
    <t># fumigaciones</t>
  </si>
  <si>
    <t>Profesionales responsables de Bienes y Servicios y Seguridad y Salud en el Trabajo</t>
  </si>
  <si>
    <t>Identificación de tipo de virus, Reporte a superior inmediato o responsable del proceso,  aislamiento., desinfecto.</t>
  </si>
  <si>
    <t>Vacunación , jornadas de aseo, perfil epidemiológico para salidas a campo.</t>
  </si>
  <si>
    <t xml:space="preserve">Di confort térmico calor </t>
  </si>
  <si>
    <t xml:space="preserve">Sistemas de ventilación inadecuados </t>
  </si>
  <si>
    <t xml:space="preserve">*cefalea
*sudoración 
*fatiga </t>
  </si>
  <si>
    <t>Control operativo: Mantenimiento de equipos.</t>
  </si>
  <si>
    <t>* mantenimiento sistema de ventilación</t>
  </si>
  <si>
    <t># de mantenimientos</t>
  </si>
  <si>
    <t>Informar al superior inmediato, informar a la ARL para recibir instrucciones,  informar a bienes y servicios, cambio de sistema de ventilación</t>
  </si>
  <si>
    <t>Garantizar puestos de trabajo con flujo de aire, mantener hidratación en las instalaciones locativas.</t>
  </si>
  <si>
    <t>Carga estática sentado</t>
  </si>
  <si>
    <t>Mobiliario, capacitación</t>
  </si>
  <si>
    <t>*lumbalgia *trastornos musculoesqueléticos</t>
  </si>
  <si>
    <t>Control humano: gimnasia activa, sensibilización del riesgo.
Adaptación de puestos de trabajo,
Mobiliario ergonómico.</t>
  </si>
  <si>
    <t>*gimnasia activa, capacitación</t>
  </si>
  <si>
    <t># JORNADAS DE GIMNASIA ACTIVA</t>
  </si>
  <si>
    <t>Profesionales responsables de Bienestar y Capacitación y 
Seguridad y Salud en el Trabajo</t>
  </si>
  <si>
    <t>Informar al superior inmediato, informar a la ARL para recibir instrucciones,  informar a bienes y servicios, realizar cambio de mobiliario</t>
  </si>
  <si>
    <t>Trabajar con elementos de escritorio que sean ergonómicos.</t>
  </si>
  <si>
    <t xml:space="preserve">Deficiencias en orden y aseo </t>
  </si>
  <si>
    <t xml:space="preserve">Ubicación de elementos y equipos en áreas de trabajo, </t>
  </si>
  <si>
    <t xml:space="preserve">*golpes 
*caídas </t>
  </si>
  <si>
    <t>Control humano: campaña de orden y aseo</t>
  </si>
  <si>
    <t xml:space="preserve">*inspecciones de puesto de trabajo                                                                                                             *capacitación y jornadas de orden y aseo                                                                                                          *capacitación caídas a nivel                                                                                                           </t>
  </si>
  <si>
    <t># inspecciones</t>
  </si>
  <si>
    <t>Profesional responsable de Seguridad y Salud en el Trabajo y/o funcionario delegado</t>
  </si>
  <si>
    <t>Informar al superior inmediato y a  bienes y servicios sobre la situación presentada, informar a la ARL lo acontecido para manejo de la situación.</t>
  </si>
  <si>
    <t>Realizar programa de orden y aseo, sustituir o reemplazar los elementos que no se encuentren en uso y generan desorden.</t>
  </si>
  <si>
    <t>Factores intralaborales, extralaborales e individuales</t>
  </si>
  <si>
    <t>PSICOSOCIAL</t>
  </si>
  <si>
    <t>Carga laboral, monotonía en las tareas, problemas interpersonales</t>
  </si>
  <si>
    <t xml:space="preserve">*estrés laboral 
*cefalea </t>
  </si>
  <si>
    <t>Control humano: Talleres de trabajo en equipo, comunicación asertiva</t>
  </si>
  <si>
    <t>*batería de riesgo psicosocial e intervención de acuerdo a los hallazgos</t>
  </si>
  <si>
    <t># hallazgos con intervención</t>
  </si>
  <si>
    <t>Informar al superior inmediato, informar a la ARL para recibir instrucciones,</t>
  </si>
  <si>
    <t>Realizar procedimiento para presentar quejas de acoso laboral, realizar sensibilizaciones sobre el acoso laboral y sus consecuencias,  realizar política de prevención de  acoso laboral .</t>
  </si>
  <si>
    <t>Fenómenos naturales-sismo, terremoto</t>
  </si>
  <si>
    <t>FENOMENOS NATURALES</t>
  </si>
  <si>
    <t>Movimientos de las placas terrestres, fallas geológicas.</t>
  </si>
  <si>
    <t>*daño a estructura 
*fracturas
*traumas 
*muerte</t>
  </si>
  <si>
    <t>Control humano: Formación brigadistas, capacitaciones con la administración del edificio.</t>
  </si>
  <si>
    <t>*diseño de planes de emergencia , conformar y capacitar la brigada de emergencia, divulgar y socializar a todo el personal de la empresa y dejar registro de dicha actividad.</t>
  </si>
  <si>
    <t># simulacros</t>
  </si>
  <si>
    <t>Informar al superior inmediato, informar a la ARL el evento y seguir instrucciones, realizar acciones de atención de emergencias, comunicación con la administración del edificio.</t>
  </si>
  <si>
    <t xml:space="preserve">Realizar ejercicios de simulación de fenómenos naturales, monitoreo por medio de herramientas tecnológicas, </t>
  </si>
  <si>
    <t>Robos, asaltos, atracos, asonadas</t>
  </si>
  <si>
    <t>PUBLICO</t>
  </si>
  <si>
    <t xml:space="preserve">Falta de oportunidad de empleo, descuido personal </t>
  </si>
  <si>
    <t>*golpes
*heridas 
*lesiones de tejidos blandos 
*muerte</t>
  </si>
  <si>
    <t>Control humano: Sensibilizaciones sobre el riesgo</t>
  </si>
  <si>
    <t>*capacitación en riesgo publico y autocuidado                                                                                                                                                                                                                          *sensibilización constante en la preservación de la integridad personal                                                                                                          *cumplimiento de normas básicas de seguridad</t>
  </si>
  <si>
    <t>Informar al superior inmediato, informar a la ARL el evento y seguir indicaciones.</t>
  </si>
  <si>
    <t>Campañas permanentes de prevención, capacitación sobre el riesgo,  instructivo sobre el riesgo público.</t>
  </si>
  <si>
    <t>Energía eléctrica - baja tensión</t>
  </si>
  <si>
    <t>ELECTRICO</t>
  </si>
  <si>
    <t>Fallas de la red eléctrica, manipulación interna inadecuada</t>
  </si>
  <si>
    <t>*heridas 
*lesiones de tejidos blandos
*quemaduras</t>
  </si>
  <si>
    <t>Control operativo: Parrillas de trasporte de cable, canaletas de aislamiento.</t>
  </si>
  <si>
    <t>capacitación en riesgo eléctrico</t>
  </si>
  <si>
    <t xml:space="preserve"># inspecciones </t>
  </si>
  <si>
    <t>Informar a bienes y servicios sobre el daño eléctrico, des energizar el área de trabajo. Si hay contacto informar a la ARL lo acontecido para manejo de la situación.</t>
  </si>
  <si>
    <t>Cambiar el cableado y tomacorrientes que se encuentren en mal estado, establecer protocolos para el  manejo de instalaciones eléctricas.</t>
  </si>
  <si>
    <t>Iluminación deficiente y/o en exceso</t>
  </si>
  <si>
    <t>FISICO</t>
  </si>
  <si>
    <t>Focos de iluminación, estado de luminarias</t>
  </si>
  <si>
    <t>*cefalea
*daños visuales</t>
  </si>
  <si>
    <t xml:space="preserve">Control operativo: Mantenimiento de locaciones </t>
  </si>
  <si>
    <t>gimnasia y/o pausas visuales</t>
  </si>
  <si>
    <t>Informar a bienes y servicios el daño,  realizar cambio de luminarias que se encuentran en mal estado</t>
  </si>
  <si>
    <t xml:space="preserve">Uso de los elementos de protección personal, distribución uniforme de luminarias. </t>
  </si>
  <si>
    <t>Manejo de maquinas y herramientas manuales</t>
  </si>
  <si>
    <t>MECANICO</t>
  </si>
  <si>
    <t>Herramientas en mal estado, desconocimiento del uso adecuado de la maquinaria</t>
  </si>
  <si>
    <t xml:space="preserve">*heridas 
*lesiones
*cortes </t>
  </si>
  <si>
    <t>Mantenimiento y cambio de equipos.</t>
  </si>
  <si>
    <t>*sensibilización en manejo de herramientas y equipos de oficina</t>
  </si>
  <si>
    <t>Informar al superior inmediato, informar a la ARL el evento y seguir indicaciones, informar a bienes y servicios sobre el estado de las herramientas manuales, realizar cambio de herramientas.</t>
  </si>
  <si>
    <t xml:space="preserve">Clasificar las herramientas manuales, ordenar según su tipo, reportar las condiciones inseguras del área de trabajo. </t>
  </si>
  <si>
    <t>Movilización peatonal</t>
  </si>
  <si>
    <t>TRANSITO- SEGURIDAD</t>
  </si>
  <si>
    <t xml:space="preserve">Desconocimiento de las vías, formación personal, </t>
  </si>
  <si>
    <t>Control administrativo: Reglas de vida de actores viales
Control humano: Sensibilizaciones sobre el riesgo.</t>
  </si>
  <si>
    <t>*capacitación en riesgo de transito
*campañas de prevención</t>
  </si>
  <si>
    <t># campañas realizadas</t>
  </si>
  <si>
    <t xml:space="preserve">Informar al superior inmediato, informar a la ARL el evento y seguir indicaciones, </t>
  </si>
  <si>
    <t>Cumplir las normas y señales de tránsito, obedecer las instrucciones e indicaciones de las autoridades de tránsito.</t>
  </si>
  <si>
    <t>Gestión de Bienes y Servicios
Gestión del Talento Humano</t>
  </si>
  <si>
    <t>Inspecciones planeadas</t>
  </si>
  <si>
    <t>Demora de la producción de la información 
Falta de personal responsable del proceso
Solicitud de ajustes reiterados a material ya editado</t>
  </si>
  <si>
    <t xml:space="preserve">MATRIZ DE RIESGOS INTEGRADA DE LA REGION CENTRAL RAP-E  </t>
  </si>
  <si>
    <t>MATRIZ DE RIESGOS INTEGRADA 2021.V.1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</si>
</sst>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quot;€&quot;_-;\-* #,##0.00\ &quot;€&quot;_-;_-* &quot;-&quot;??\ &quot;€&quot;_-;_-@_-"/>
    <numFmt numFmtId="165" formatCode="_ [$€-2]\ * #,##0.00_ ;_ [$€-2]\ * \-#,##0.00_ ;_ [$€-2]\ * &quot;-&quot;??_ "/>
    <numFmt numFmtId="166" formatCode="&quot;$&quot;\ #,##0.00"/>
    <numFmt numFmtId="167" formatCode="_ * #,##0_ ;_ * \-#,##0_ ;_ * &quot;-&quot;_ ;_ @_ "/>
    <numFmt numFmtId="168" formatCode="_ * #,##0.000_ ;_ * \-#,##0.000_ ;_ * &quot;-&quot;??_ ;_ @_ "/>
    <numFmt numFmtId="169" formatCode="_ * #,##0.00_ ;_ * \-#,##0.00_ ;_ * &quot;-&quot;??_ ;_ @_ "/>
    <numFmt numFmtId="170" formatCode="_-&quot;$&quot;* #,##0_-;\-&quot;$&quot;* #,##0_-;_-&quot;$&quot;* &quot;-&quot;??_-;_-@_-"/>
    <numFmt numFmtId="171" formatCode="_ &quot;$&quot;\ * #,##0.00_ ;_ &quot;$&quot;\ * \-#,##0.00_ ;_ &quot;$&quot;\ * &quot;-&quot;??_ ;_ @_ "/>
    <numFmt numFmtId="172" formatCode="[$-C0A]d\ &quot;de&quot;\ mmmm\ &quot;de&quot;\ yyyy;@"/>
    <numFmt numFmtId="173" formatCode="d/mm/yyyy;@"/>
  </numFmts>
  <fonts count="6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MS Sans Serif"/>
      <family val="2"/>
    </font>
    <font>
      <sz val="11"/>
      <color theme="1"/>
      <name val="Calibri"/>
      <family val="2"/>
      <scheme val="minor"/>
    </font>
    <font>
      <sz val="9"/>
      <color theme="1"/>
      <name val="Arial"/>
      <family val="2"/>
    </font>
    <font>
      <b/>
      <sz val="9"/>
      <color theme="1"/>
      <name val="Arial"/>
      <family val="2"/>
    </font>
    <font>
      <b/>
      <sz val="18"/>
      <color theme="3"/>
      <name val="Calibri"/>
      <family val="2"/>
      <scheme val="minor"/>
    </font>
    <font>
      <sz val="10"/>
      <color theme="1"/>
      <name val="Arial"/>
      <family val="2"/>
    </font>
    <font>
      <b/>
      <sz val="11"/>
      <color theme="1"/>
      <name val="Calibri"/>
      <family val="2"/>
      <scheme val="minor"/>
    </font>
    <font>
      <b/>
      <sz val="16"/>
      <color theme="4"/>
      <name val="Calibri"/>
      <family val="2"/>
      <scheme val="minor"/>
    </font>
    <font>
      <b/>
      <sz val="10"/>
      <color theme="1"/>
      <name val="Arial"/>
      <family val="2"/>
    </font>
    <font>
      <b/>
      <sz val="18"/>
      <color theme="0"/>
      <name val="Calibri"/>
      <family val="2"/>
      <scheme val="minor"/>
    </font>
    <font>
      <b/>
      <sz val="12"/>
      <color theme="3"/>
      <name val="Calibri"/>
      <family val="2"/>
      <scheme val="minor"/>
    </font>
    <font>
      <sz val="9"/>
      <color theme="1"/>
      <name val="Calibri"/>
      <family val="2"/>
      <scheme val="minor"/>
    </font>
    <font>
      <b/>
      <sz val="9"/>
      <color theme="1"/>
      <name val="Calibri"/>
      <family val="2"/>
      <scheme val="minor"/>
    </font>
    <font>
      <b/>
      <sz val="16"/>
      <name val="Calibri"/>
      <family val="2"/>
      <scheme val="minor"/>
    </font>
    <font>
      <b/>
      <sz val="11"/>
      <color indexed="8"/>
      <name val="Calibri"/>
      <family val="2"/>
      <scheme val="minor"/>
    </font>
    <font>
      <sz val="11"/>
      <name val="Calibri"/>
      <family val="2"/>
      <scheme val="minor"/>
    </font>
    <font>
      <sz val="11"/>
      <color indexed="8"/>
      <name val="Calibri"/>
      <family val="2"/>
      <scheme val="minor"/>
    </font>
    <font>
      <sz val="11"/>
      <color rgb="FF0070C0"/>
      <name val="Calibri"/>
      <family val="2"/>
      <scheme val="minor"/>
    </font>
    <font>
      <b/>
      <sz val="14"/>
      <name val="Calibri"/>
      <family val="2"/>
      <scheme val="minor"/>
    </font>
    <font>
      <b/>
      <sz val="14"/>
      <color rgb="FF0070C0"/>
      <name val="Calibri"/>
      <family val="2"/>
      <scheme val="minor"/>
    </font>
    <font>
      <b/>
      <sz val="16"/>
      <color rgb="FF0070C0"/>
      <name val="Calibri"/>
      <family val="2"/>
      <scheme val="minor"/>
    </font>
    <font>
      <b/>
      <sz val="11"/>
      <color rgb="FF0070C0"/>
      <name val="Calibri"/>
      <family val="2"/>
      <scheme val="minor"/>
    </font>
    <font>
      <i/>
      <sz val="11"/>
      <color indexed="8"/>
      <name val="Calibri"/>
      <family val="2"/>
      <scheme val="minor"/>
    </font>
    <font>
      <b/>
      <sz val="18"/>
      <color theme="9" tint="-0.249977111117893"/>
      <name val="Calibri"/>
      <family val="2"/>
      <scheme val="minor"/>
    </font>
    <font>
      <b/>
      <sz val="16"/>
      <color theme="9" tint="-0.249977111117893"/>
      <name val="Calibri"/>
      <family val="2"/>
      <scheme val="minor"/>
    </font>
    <font>
      <sz val="8"/>
      <color theme="1"/>
      <name val="Arial"/>
      <family val="2"/>
    </font>
    <font>
      <sz val="11"/>
      <color rgb="FFFF0000"/>
      <name val="Calibri"/>
      <family val="2"/>
      <scheme val="minor"/>
    </font>
    <font>
      <b/>
      <sz val="14"/>
      <color theme="3"/>
      <name val="Calibri"/>
      <family val="2"/>
      <scheme val="minor"/>
    </font>
    <font>
      <sz val="9"/>
      <name val="Arial"/>
      <family val="2"/>
    </font>
    <font>
      <u/>
      <sz val="11"/>
      <color theme="10"/>
      <name val="Calibri"/>
      <family val="2"/>
      <scheme val="minor"/>
    </font>
    <font>
      <b/>
      <sz val="18"/>
      <color rgb="FF002060"/>
      <name val="Arial"/>
      <family val="2"/>
    </font>
    <font>
      <sz val="11"/>
      <color theme="1"/>
      <name val="Arial"/>
      <family val="2"/>
    </font>
    <font>
      <sz val="16"/>
      <color indexed="8"/>
      <name val="Arial"/>
      <family val="2"/>
    </font>
    <font>
      <b/>
      <sz val="12"/>
      <color theme="1"/>
      <name val="Arial"/>
      <family val="2"/>
    </font>
    <font>
      <b/>
      <sz val="8"/>
      <color theme="1"/>
      <name val="Arial"/>
      <family val="2"/>
    </font>
    <font>
      <b/>
      <sz val="9"/>
      <color indexed="8"/>
      <name val="Arial"/>
      <family val="2"/>
    </font>
    <font>
      <u/>
      <sz val="11"/>
      <color theme="10"/>
      <name val="Arial"/>
      <family val="2"/>
    </font>
    <font>
      <sz val="8"/>
      <color indexed="8"/>
      <name val="Arial"/>
      <family val="2"/>
    </font>
    <font>
      <i/>
      <sz val="11"/>
      <color indexed="8"/>
      <name val="Arial"/>
      <family val="2"/>
    </font>
    <font>
      <b/>
      <sz val="9"/>
      <color indexed="81"/>
      <name val="Tahoma"/>
      <family val="2"/>
    </font>
    <font>
      <sz val="9"/>
      <color indexed="81"/>
      <name val="Tahoma"/>
      <family val="2"/>
    </font>
    <font>
      <i/>
      <sz val="11"/>
      <name val="Calibri"/>
      <family val="2"/>
      <scheme val="minor"/>
    </font>
    <font>
      <sz val="10"/>
      <name val="Calibri"/>
      <family val="2"/>
      <scheme val="minor"/>
    </font>
    <font>
      <sz val="11"/>
      <color rgb="FF000000"/>
      <name val="Calibri"/>
      <family val="2"/>
      <scheme val="minor"/>
    </font>
    <font>
      <sz val="10"/>
      <color theme="1"/>
      <name val="Calibri"/>
      <family val="2"/>
      <scheme val="minor"/>
    </font>
    <font>
      <sz val="11"/>
      <color indexed="8"/>
      <name val="Calibri"/>
      <family val="2"/>
    </font>
    <font>
      <sz val="11"/>
      <color indexed="8"/>
      <name val="Cambria"/>
      <family val="2"/>
      <scheme val="major"/>
    </font>
    <font>
      <b/>
      <sz val="36"/>
      <color rgb="FF002060"/>
      <name val="Cambria"/>
      <family val="2"/>
      <scheme val="major"/>
    </font>
  </fonts>
  <fills count="24">
    <fill>
      <patternFill patternType="none"/>
    </fill>
    <fill>
      <patternFill patternType="gray125"/>
    </fill>
    <fill>
      <patternFill patternType="solid">
        <fgColor theme="4"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F79646"/>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bgColor indexed="64"/>
      </patternFill>
    </fill>
    <fill>
      <patternFill patternType="solid">
        <fgColor rgb="FF002060"/>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s>
  <cellStyleXfs count="63">
    <xf numFmtId="0" fontId="0" fillId="0" borderId="0"/>
    <xf numFmtId="0" fontId="18" fillId="0" borderId="0"/>
    <xf numFmtId="165"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0" fontId="19" fillId="0" borderId="0"/>
    <xf numFmtId="0" fontId="20"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0" fontId="17" fillId="0" borderId="0"/>
    <xf numFmtId="0" fontId="16" fillId="0" borderId="0"/>
    <xf numFmtId="9" fontId="16" fillId="0" borderId="0" applyFont="0" applyFill="0" applyBorder="0" applyAlignment="0" applyProtection="0"/>
    <xf numFmtId="0" fontId="15" fillId="0" borderId="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49" fillId="0" borderId="0" applyNumberFormat="0" applyFill="0" applyBorder="0" applyAlignment="0" applyProtection="0"/>
    <xf numFmtId="0" fontId="65" fillId="0" borderId="0" applyNumberFormat="0" applyFill="0" applyBorder="0" applyProtection="0"/>
  </cellStyleXfs>
  <cellXfs count="452">
    <xf numFmtId="0" fontId="0" fillId="0" borderId="0" xfId="0"/>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0" fillId="8" borderId="0" xfId="0" applyFill="1"/>
    <xf numFmtId="0" fontId="0" fillId="9" borderId="0" xfId="0" applyFill="1"/>
    <xf numFmtId="0" fontId="23" fillId="0" borderId="1" xfId="0" applyFont="1" applyBorder="1" applyAlignment="1">
      <alignment vertical="center" wrapText="1"/>
    </xf>
    <xf numFmtId="0" fontId="0" fillId="8" borderId="1" xfId="0" applyFill="1" applyBorder="1" applyAlignment="1">
      <alignment horizontal="center" vertical="center"/>
    </xf>
    <xf numFmtId="0" fontId="0" fillId="2" borderId="1" xfId="0" applyFill="1" applyBorder="1" applyAlignment="1">
      <alignment horizontal="center" vertical="center"/>
    </xf>
    <xf numFmtId="0" fontId="22" fillId="6" borderId="0"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3" borderId="3" xfId="0" applyFont="1" applyFill="1" applyBorder="1" applyAlignment="1">
      <alignment vertical="center" wrapText="1"/>
    </xf>
    <xf numFmtId="0" fontId="0" fillId="8" borderId="15" xfId="0" applyFill="1" applyBorder="1" applyAlignment="1">
      <alignment horizontal="center" vertical="center"/>
    </xf>
    <xf numFmtId="0" fontId="28" fillId="3" borderId="2" xfId="0" applyFont="1" applyFill="1" applyBorder="1" applyAlignment="1">
      <alignment vertical="center" wrapText="1"/>
    </xf>
    <xf numFmtId="0" fontId="28" fillId="4" borderId="0" xfId="0" applyFont="1" applyFill="1" applyBorder="1" applyAlignment="1">
      <alignment horizontal="right" vertical="center" wrapText="1"/>
    </xf>
    <xf numFmtId="0" fontId="28" fillId="4" borderId="0" xfId="0" applyFont="1" applyFill="1" applyBorder="1" applyAlignment="1">
      <alignment horizontal="center" vertical="center" wrapText="1"/>
    </xf>
    <xf numFmtId="9" fontId="28" fillId="4" borderId="0" xfId="29" applyFont="1" applyFill="1" applyBorder="1" applyAlignment="1">
      <alignment horizontal="left" vertical="center" wrapText="1"/>
    </xf>
    <xf numFmtId="0" fontId="22" fillId="5" borderId="0" xfId="0" applyFont="1" applyFill="1" applyBorder="1" applyAlignment="1">
      <alignment vertical="center" wrapText="1"/>
    </xf>
    <xf numFmtId="0" fontId="28" fillId="5" borderId="0" xfId="0" applyFont="1" applyFill="1" applyBorder="1" applyAlignment="1">
      <alignment vertical="center" wrapText="1"/>
    </xf>
    <xf numFmtId="9" fontId="28" fillId="5" borderId="0" xfId="29" applyFont="1" applyFill="1" applyBorder="1" applyAlignment="1">
      <alignment horizontal="left" vertical="center" wrapText="1"/>
    </xf>
    <xf numFmtId="0" fontId="0" fillId="8" borderId="0" xfId="0" applyFill="1" applyBorder="1"/>
    <xf numFmtId="0" fontId="28" fillId="6" borderId="11" xfId="0" applyFont="1" applyFill="1" applyBorder="1" applyAlignment="1">
      <alignment horizontal="right" vertical="center" wrapText="1"/>
    </xf>
    <xf numFmtId="9" fontId="28" fillId="6" borderId="8" xfId="29" applyFont="1" applyFill="1" applyBorder="1" applyAlignment="1">
      <alignment horizontal="left" vertical="center" wrapText="1"/>
    </xf>
    <xf numFmtId="0" fontId="31" fillId="10" borderId="0" xfId="0" applyFont="1" applyFill="1" applyAlignment="1">
      <alignment vertical="center" wrapText="1"/>
    </xf>
    <xf numFmtId="0" fontId="14" fillId="0" borderId="0" xfId="0" applyFont="1"/>
    <xf numFmtId="0" fontId="36" fillId="11" borderId="0" xfId="31" applyFont="1" applyFill="1" applyAlignment="1" applyProtection="1">
      <alignment horizontal="center" vertical="center" wrapText="1"/>
      <protection hidden="1"/>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26" fillId="0" borderId="0" xfId="0" applyFont="1" applyFill="1" applyBorder="1" applyAlignment="1">
      <alignment horizontal="center" vertical="center" wrapText="1"/>
    </xf>
    <xf numFmtId="0" fontId="26" fillId="7"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0" xfId="0" applyFont="1" applyBorder="1"/>
    <xf numFmtId="0" fontId="14" fillId="0" borderId="0" xfId="0" applyFont="1" applyFill="1" applyBorder="1"/>
    <xf numFmtId="0" fontId="36" fillId="12" borderId="1" xfId="31" applyFont="1" applyFill="1" applyBorder="1" applyAlignment="1" applyProtection="1">
      <alignment vertical="center" wrapText="1"/>
      <protection hidden="1"/>
    </xf>
    <xf numFmtId="0" fontId="36" fillId="11" borderId="1" xfId="31" applyFont="1" applyFill="1" applyBorder="1" applyAlignment="1" applyProtection="1">
      <alignment horizontal="center" vertical="center" wrapText="1"/>
      <protection hidden="1"/>
    </xf>
    <xf numFmtId="0" fontId="36" fillId="4" borderId="1" xfId="31" applyFont="1" applyFill="1" applyBorder="1" applyAlignment="1" applyProtection="1">
      <alignment vertical="center" wrapText="1"/>
      <protection hidden="1"/>
    </xf>
    <xf numFmtId="0" fontId="36" fillId="13" borderId="1" xfId="31" applyFont="1" applyFill="1" applyBorder="1" applyAlignment="1" applyProtection="1">
      <alignment vertical="center" wrapText="1"/>
      <protection hidden="1"/>
    </xf>
    <xf numFmtId="0" fontId="36" fillId="6" borderId="1" xfId="31" applyFont="1" applyFill="1" applyBorder="1" applyAlignment="1" applyProtection="1">
      <alignment vertical="center" wrapText="1"/>
      <protection hidden="1"/>
    </xf>
    <xf numFmtId="0" fontId="14" fillId="0" borderId="1" xfId="0" applyFont="1" applyFill="1" applyBorder="1" applyAlignment="1">
      <alignment horizontal="center" vertical="center" textRotation="90"/>
    </xf>
    <xf numFmtId="0" fontId="14" fillId="0" borderId="1" xfId="0" applyFont="1" applyFill="1" applyBorder="1" applyAlignment="1">
      <alignment horizontal="left" vertical="center"/>
    </xf>
    <xf numFmtId="0" fontId="37" fillId="0" borderId="0" xfId="0" applyFont="1"/>
    <xf numFmtId="0" fontId="34" fillId="14" borderId="1" xfId="31" applyFont="1" applyFill="1" applyBorder="1" applyAlignment="1" applyProtection="1">
      <alignment horizontal="center" vertical="center"/>
      <protection hidden="1"/>
    </xf>
    <xf numFmtId="0" fontId="14" fillId="10" borderId="0" xfId="0" applyFont="1" applyFill="1"/>
    <xf numFmtId="0" fontId="14" fillId="10" borderId="0" xfId="1" applyFont="1" applyFill="1" applyAlignment="1">
      <alignment horizontal="center" vertical="center" wrapText="1"/>
    </xf>
    <xf numFmtId="0" fontId="14" fillId="10" borderId="0" xfId="1" applyFont="1" applyFill="1"/>
    <xf numFmtId="0" fontId="14" fillId="10" borderId="0" xfId="1" applyFont="1" applyFill="1" applyAlignment="1">
      <alignment vertical="center" wrapText="1"/>
    </xf>
    <xf numFmtId="0" fontId="14" fillId="10" borderId="0" xfId="1" applyFont="1" applyFill="1" applyAlignment="1">
      <alignment horizontal="justify" vertical="center" wrapText="1"/>
    </xf>
    <xf numFmtId="0" fontId="14" fillId="0" borderId="1" xfId="0" applyFont="1" applyBorder="1" applyAlignment="1">
      <alignment horizontal="left" vertical="center"/>
    </xf>
    <xf numFmtId="0" fontId="23" fillId="0" borderId="1" xfId="0" applyFont="1" applyBorder="1" applyAlignment="1">
      <alignment horizontal="center" vertical="center" wrapText="1"/>
    </xf>
    <xf numFmtId="9" fontId="28" fillId="3" borderId="9" xfId="29" applyFont="1" applyFill="1" applyBorder="1" applyAlignment="1">
      <alignment horizontal="left" vertical="center" wrapText="1"/>
    </xf>
    <xf numFmtId="0" fontId="26" fillId="0" borderId="0" xfId="0" applyFont="1" applyBorder="1" applyAlignment="1">
      <alignment horizontal="center" vertical="center" wrapText="1"/>
    </xf>
    <xf numFmtId="0" fontId="13" fillId="0" borderId="1" xfId="0" applyFont="1" applyFill="1" applyBorder="1" applyAlignment="1">
      <alignment horizontal="left" vertical="center"/>
    </xf>
    <xf numFmtId="0" fontId="26" fillId="0" borderId="0" xfId="0" applyFont="1" applyBorder="1" applyAlignment="1">
      <alignment vertical="center" wrapText="1"/>
    </xf>
    <xf numFmtId="0" fontId="12" fillId="0" borderId="1" xfId="0" applyFont="1" applyFill="1" applyBorder="1" applyAlignment="1">
      <alignment horizontal="left" vertical="center"/>
    </xf>
    <xf numFmtId="0" fontId="34" fillId="11" borderId="1" xfId="31" applyFont="1" applyFill="1" applyBorder="1" applyAlignment="1" applyProtection="1">
      <alignment horizontal="center" vertical="center" wrapText="1"/>
      <protection hidden="1"/>
    </xf>
    <xf numFmtId="0" fontId="23" fillId="2" borderId="13" xfId="0" applyFont="1" applyFill="1" applyBorder="1" applyAlignment="1">
      <alignment vertical="center" wrapText="1"/>
    </xf>
    <xf numFmtId="0" fontId="23" fillId="2" borderId="2" xfId="0" applyFont="1" applyFill="1" applyBorder="1" applyAlignment="1">
      <alignment vertical="center" wrapText="1"/>
    </xf>
    <xf numFmtId="0" fontId="22" fillId="4" borderId="3" xfId="0" applyFont="1" applyFill="1" applyBorder="1" applyAlignment="1">
      <alignment vertical="center" wrapText="1"/>
    </xf>
    <xf numFmtId="0" fontId="22" fillId="5" borderId="7" xfId="0" applyFont="1" applyFill="1" applyBorder="1" applyAlignment="1">
      <alignment vertical="center" wrapText="1"/>
    </xf>
    <xf numFmtId="9" fontId="28" fillId="3" borderId="9" xfId="29" applyFont="1" applyFill="1" applyBorder="1" applyAlignment="1">
      <alignment vertical="center" wrapText="1"/>
    </xf>
    <xf numFmtId="0" fontId="28" fillId="6" borderId="11" xfId="0" applyFont="1" applyFill="1" applyBorder="1" applyAlignment="1">
      <alignment horizontal="left" vertical="center" wrapText="1"/>
    </xf>
    <xf numFmtId="49" fontId="36" fillId="11" borderId="1" xfId="31" applyNumberFormat="1" applyFont="1" applyFill="1" applyBorder="1" applyAlignment="1" applyProtection="1">
      <alignment horizontal="center" vertical="center" wrapText="1"/>
      <protection hidden="1"/>
    </xf>
    <xf numFmtId="0" fontId="14" fillId="0" borderId="0" xfId="0" applyFont="1" applyFill="1" applyBorder="1" applyAlignment="1">
      <alignment horizontal="left" vertical="center"/>
    </xf>
    <xf numFmtId="0" fontId="36" fillId="11" borderId="0" xfId="31" applyFont="1" applyFill="1" applyBorder="1" applyAlignment="1" applyProtection="1">
      <alignment horizontal="center" vertical="center" wrapText="1"/>
      <protection hidden="1"/>
    </xf>
    <xf numFmtId="0" fontId="14" fillId="10" borderId="0" xfId="0" applyFont="1" applyFill="1" applyAlignment="1">
      <alignment horizontal="center"/>
    </xf>
    <xf numFmtId="0" fontId="26" fillId="15" borderId="24" xfId="0" applyFont="1" applyFill="1" applyBorder="1" applyAlignment="1">
      <alignment horizontal="center" vertical="center" wrapText="1"/>
    </xf>
    <xf numFmtId="0" fontId="14" fillId="10" borderId="0" xfId="1" applyFont="1" applyFill="1" applyAlignment="1">
      <alignment textRotation="90"/>
    </xf>
    <xf numFmtId="0" fontId="14" fillId="10" borderId="0" xfId="1" applyFont="1" applyFill="1" applyAlignment="1">
      <alignment horizontal="center"/>
    </xf>
    <xf numFmtId="0" fontId="30" fillId="8" borderId="0" xfId="0" applyFont="1" applyFill="1" applyAlignment="1">
      <alignment horizontal="left"/>
    </xf>
    <xf numFmtId="0" fontId="9" fillId="0" borderId="1" xfId="0" applyFont="1" applyFill="1" applyBorder="1" applyAlignment="1">
      <alignment horizontal="left" vertical="center"/>
    </xf>
    <xf numFmtId="0" fontId="30" fillId="8" borderId="0" xfId="0" applyFont="1" applyFill="1" applyAlignment="1">
      <alignment horizontal="left"/>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0" fillId="8" borderId="0" xfId="0" applyFill="1"/>
    <xf numFmtId="0" fontId="22" fillId="0" borderId="13" xfId="0" applyFont="1" applyBorder="1" applyAlignment="1">
      <alignment horizontal="center" vertical="center" wrapText="1"/>
    </xf>
    <xf numFmtId="0" fontId="22" fillId="21" borderId="1" xfId="0" applyFont="1" applyFill="1" applyBorder="1" applyAlignment="1">
      <alignment horizontal="center" vertical="center" wrapText="1"/>
    </xf>
    <xf numFmtId="0" fontId="23" fillId="8" borderId="0" xfId="0" applyFont="1" applyFill="1" applyBorder="1" applyAlignment="1">
      <alignment horizontal="center" vertical="center" textRotation="90" wrapText="1"/>
    </xf>
    <xf numFmtId="0" fontId="23" fillId="8" borderId="0" xfId="0" applyFont="1" applyFill="1" applyBorder="1" applyAlignment="1">
      <alignment vertical="center" wrapText="1"/>
    </xf>
    <xf numFmtId="0" fontId="23" fillId="8" borderId="0" xfId="0" applyFont="1" applyFill="1" applyBorder="1" applyAlignment="1">
      <alignment horizontal="center" vertical="center" wrapText="1"/>
    </xf>
    <xf numFmtId="0" fontId="22" fillId="8" borderId="0" xfId="0" applyFont="1" applyFill="1" applyBorder="1" applyAlignment="1">
      <alignment horizontal="center" vertical="center" wrapText="1"/>
    </xf>
    <xf numFmtId="17" fontId="22"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6" fillId="0" borderId="0"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Fill="1" applyBorder="1" applyAlignment="1">
      <alignment horizontal="left" vertical="center"/>
    </xf>
    <xf numFmtId="0" fontId="29" fillId="16" borderId="0" xfId="0" applyFont="1" applyFill="1" applyBorder="1" applyAlignment="1">
      <alignment vertical="center"/>
    </xf>
    <xf numFmtId="0" fontId="23" fillId="0" borderId="0" xfId="0" applyFont="1" applyBorder="1" applyAlignment="1">
      <alignment vertical="center" wrapText="1"/>
    </xf>
    <xf numFmtId="0" fontId="9" fillId="0" borderId="0" xfId="0" applyFont="1" applyFill="1" applyBorder="1" applyAlignment="1">
      <alignment horizontal="left" vertical="center"/>
    </xf>
    <xf numFmtId="0" fontId="23" fillId="0" borderId="0" xfId="0" applyFont="1" applyBorder="1" applyAlignment="1">
      <alignment horizontal="center"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3" fillId="0" borderId="1" xfId="0" applyFont="1" applyBorder="1" applyAlignment="1">
      <alignment horizontal="center" vertical="center" wrapText="1"/>
    </xf>
    <xf numFmtId="0" fontId="26" fillId="19" borderId="24" xfId="0" applyFont="1" applyFill="1" applyBorder="1" applyAlignment="1">
      <alignment horizontal="center" vertical="center" textRotation="90" wrapText="1"/>
    </xf>
    <xf numFmtId="0" fontId="26" fillId="18" borderId="24" xfId="0" applyFont="1" applyFill="1" applyBorder="1" applyAlignment="1">
      <alignment horizontal="center" vertical="center" textRotation="90" wrapText="1"/>
    </xf>
    <xf numFmtId="0" fontId="23" fillId="2" borderId="13"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1" xfId="0" applyFont="1" applyFill="1" applyBorder="1" applyAlignment="1">
      <alignment vertical="center" wrapText="1"/>
    </xf>
    <xf numFmtId="0" fontId="48" fillId="4" borderId="1" xfId="0" applyFont="1" applyFill="1" applyBorder="1" applyAlignment="1">
      <alignment horizontal="center" vertical="center" wrapText="1"/>
    </xf>
    <xf numFmtId="0" fontId="48" fillId="6"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0" fillId="0" borderId="0" xfId="0" applyFill="1" applyBorder="1"/>
    <xf numFmtId="16" fontId="5" fillId="0" borderId="0" xfId="0" applyNumberFormat="1" applyFont="1" applyBorder="1" applyAlignment="1">
      <alignment horizontal="center" vertical="center"/>
    </xf>
    <xf numFmtId="9" fontId="28" fillId="4" borderId="9" xfId="29" applyFont="1" applyFill="1" applyBorder="1" applyAlignment="1">
      <alignment horizontal="left" vertical="center" wrapText="1"/>
    </xf>
    <xf numFmtId="9" fontId="28" fillId="4" borderId="9" xfId="29" applyFont="1" applyFill="1" applyBorder="1" applyAlignment="1">
      <alignment vertical="center" wrapText="1"/>
    </xf>
    <xf numFmtId="0" fontId="28" fillId="3" borderId="2" xfId="0" applyFont="1" applyFill="1" applyBorder="1" applyAlignment="1">
      <alignment horizontal="right" vertical="center" wrapText="1"/>
    </xf>
    <xf numFmtId="9" fontId="28" fillId="6" borderId="0" xfId="29" applyFont="1" applyFill="1" applyBorder="1" applyAlignment="1">
      <alignment horizontal="left" vertical="center" wrapText="1"/>
    </xf>
    <xf numFmtId="0" fontId="28" fillId="5" borderId="0" xfId="0" applyFont="1" applyFill="1" applyBorder="1" applyAlignment="1">
      <alignment horizontal="right" vertical="center" wrapText="1"/>
    </xf>
    <xf numFmtId="9" fontId="23" fillId="6" borderId="0" xfId="29" applyFont="1" applyFill="1" applyBorder="1" applyAlignment="1">
      <alignment horizontal="left" vertical="center" wrapText="1"/>
    </xf>
    <xf numFmtId="9" fontId="28" fillId="4" borderId="9" xfId="29" applyFont="1" applyFill="1" applyBorder="1" applyAlignment="1">
      <alignment horizontal="right" vertical="center" wrapText="1"/>
    </xf>
    <xf numFmtId="0" fontId="23" fillId="2" borderId="5" xfId="0" applyFont="1" applyFill="1" applyBorder="1" applyAlignment="1">
      <alignment horizontal="center" vertical="center" wrapText="1"/>
    </xf>
    <xf numFmtId="0" fontId="0" fillId="8" borderId="4" xfId="0" applyFill="1" applyBorder="1"/>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14" fillId="0" borderId="1" xfId="0" applyFont="1" applyBorder="1" applyAlignment="1">
      <alignment horizontal="center"/>
    </xf>
    <xf numFmtId="0" fontId="22" fillId="4" borderId="10" xfId="0" applyFont="1" applyFill="1" applyBorder="1" applyAlignment="1">
      <alignment horizontal="center" vertical="center" wrapText="1"/>
    </xf>
    <xf numFmtId="9" fontId="28" fillId="6" borderId="4" xfId="29" applyFont="1" applyFill="1" applyBorder="1" applyAlignment="1">
      <alignment horizontal="left" vertical="center" wrapText="1"/>
    </xf>
    <xf numFmtId="0" fontId="22" fillId="6" borderId="8" xfId="0" applyFont="1" applyFill="1" applyBorder="1" applyAlignment="1">
      <alignment horizontal="center" vertical="center" wrapText="1"/>
    </xf>
    <xf numFmtId="0" fontId="22" fillId="6" borderId="0" xfId="0" applyFont="1" applyFill="1" applyBorder="1" applyAlignment="1">
      <alignment vertical="center" wrapText="1"/>
    </xf>
    <xf numFmtId="0" fontId="28" fillId="6" borderId="0" xfId="0" applyFont="1" applyFill="1" applyBorder="1" applyAlignment="1">
      <alignment vertical="center" wrapText="1"/>
    </xf>
    <xf numFmtId="0" fontId="23" fillId="6" borderId="0" xfId="0" applyFont="1" applyFill="1" applyBorder="1" applyAlignment="1">
      <alignment horizontal="right" vertical="center" wrapText="1"/>
    </xf>
    <xf numFmtId="0" fontId="36" fillId="11" borderId="15" xfId="31" applyFont="1" applyFill="1" applyBorder="1" applyAlignment="1" applyProtection="1">
      <alignment horizontal="center" vertical="center" wrapText="1"/>
      <protection hidden="1"/>
    </xf>
    <xf numFmtId="0" fontId="26" fillId="7" borderId="5"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xf>
    <xf numFmtId="0" fontId="0" fillId="9" borderId="0" xfId="0" applyFill="1" applyBorder="1"/>
    <xf numFmtId="0" fontId="0" fillId="0" borderId="4" xfId="0" applyFill="1" applyBorder="1"/>
    <xf numFmtId="0" fontId="5" fillId="9" borderId="0" xfId="0" applyFont="1" applyFill="1"/>
    <xf numFmtId="0" fontId="5" fillId="0" borderId="1" xfId="0" applyFont="1" applyFill="1" applyBorder="1" applyAlignment="1">
      <alignment horizontal="left" vertical="center"/>
    </xf>
    <xf numFmtId="0" fontId="0" fillId="8" borderId="19" xfId="0" applyFill="1" applyBorder="1"/>
    <xf numFmtId="0" fontId="23" fillId="0" borderId="1" xfId="0" applyFont="1" applyBorder="1" applyAlignment="1">
      <alignment horizontal="center" vertical="center" wrapText="1"/>
    </xf>
    <xf numFmtId="0" fontId="23" fillId="9" borderId="0" xfId="0" applyFont="1" applyFill="1" applyBorder="1" applyAlignment="1">
      <alignment horizontal="center" vertical="center" wrapText="1"/>
    </xf>
    <xf numFmtId="0" fontId="22" fillId="9" borderId="0" xfId="0" applyFont="1" applyFill="1" applyBorder="1" applyAlignment="1">
      <alignment horizontal="center" vertical="center" wrapText="1"/>
    </xf>
    <xf numFmtId="16" fontId="22"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14" fillId="0" borderId="0" xfId="1" applyFont="1" applyFill="1"/>
    <xf numFmtId="0" fontId="35" fillId="9" borderId="24" xfId="0" applyFont="1" applyFill="1" applyBorder="1" applyAlignment="1">
      <alignment horizontal="center" vertical="center" wrapText="1"/>
    </xf>
    <xf numFmtId="0" fontId="35" fillId="9" borderId="24" xfId="0" applyFont="1" applyFill="1" applyBorder="1" applyAlignment="1" applyProtection="1">
      <alignment horizontal="center" vertical="center" wrapText="1"/>
    </xf>
    <xf numFmtId="0" fontId="35" fillId="9" borderId="24" xfId="0" applyFont="1" applyFill="1" applyBorder="1" applyAlignment="1">
      <alignment horizontal="center" vertical="center" textRotation="90" wrapText="1"/>
    </xf>
    <xf numFmtId="0" fontId="35" fillId="9" borderId="24" xfId="0" applyFont="1" applyFill="1" applyBorder="1" applyAlignment="1">
      <alignment horizontal="center" vertical="center" textRotation="90"/>
    </xf>
    <xf numFmtId="0" fontId="35" fillId="9" borderId="24" xfId="0" applyFont="1" applyFill="1" applyBorder="1" applyAlignment="1">
      <alignment horizontal="center" vertical="center"/>
    </xf>
    <xf numFmtId="0" fontId="35" fillId="9" borderId="25" xfId="0" applyFont="1" applyFill="1" applyBorder="1" applyAlignment="1">
      <alignment horizontal="center" vertical="center"/>
    </xf>
    <xf numFmtId="0" fontId="35" fillId="9" borderId="25" xfId="0" applyFont="1" applyFill="1" applyBorder="1" applyAlignment="1">
      <alignment horizontal="center" vertical="center" wrapText="1"/>
    </xf>
    <xf numFmtId="173" fontId="35" fillId="9" borderId="25" xfId="0" applyNumberFormat="1" applyFont="1" applyFill="1" applyBorder="1" applyAlignment="1">
      <alignment horizontal="center" vertical="center" wrapText="1"/>
    </xf>
    <xf numFmtId="173" fontId="35" fillId="9" borderId="24" xfId="0" applyNumberFormat="1" applyFont="1" applyFill="1" applyBorder="1" applyAlignment="1">
      <alignment horizontal="center" vertical="center" wrapText="1"/>
    </xf>
    <xf numFmtId="0" fontId="35" fillId="9" borderId="24" xfId="0" applyFont="1" applyFill="1" applyBorder="1" applyAlignment="1">
      <alignment vertical="center"/>
    </xf>
    <xf numFmtId="0" fontId="46" fillId="9" borderId="24" xfId="0" applyFont="1" applyFill="1" applyBorder="1" applyAlignment="1">
      <alignment horizontal="center" vertical="center" wrapText="1"/>
    </xf>
    <xf numFmtId="0" fontId="35" fillId="9" borderId="24" xfId="0" applyNumberFormat="1" applyFont="1" applyFill="1" applyBorder="1" applyAlignment="1">
      <alignment horizontal="center" vertical="center" wrapText="1" shrinkToFi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6" fillId="8" borderId="0" xfId="0" applyFont="1" applyFill="1"/>
    <xf numFmtId="0" fontId="35" fillId="9" borderId="24" xfId="0" applyFont="1" applyFill="1" applyBorder="1" applyAlignment="1">
      <alignment horizontal="center" vertical="center" textRotation="90"/>
    </xf>
    <xf numFmtId="0" fontId="23" fillId="0" borderId="1" xfId="0" applyFont="1" applyBorder="1" applyAlignment="1">
      <alignment horizontal="center" vertical="center" wrapText="1"/>
    </xf>
    <xf numFmtId="0" fontId="23" fillId="9" borderId="1" xfId="0" applyFont="1" applyFill="1" applyBorder="1" applyAlignment="1">
      <alignment horizontal="center" vertical="center" wrapText="1"/>
    </xf>
    <xf numFmtId="0" fontId="35" fillId="9" borderId="24" xfId="0" applyFont="1" applyFill="1" applyBorder="1" applyAlignment="1">
      <alignment horizontal="center" vertical="center" wrapText="1"/>
    </xf>
    <xf numFmtId="0" fontId="35" fillId="9" borderId="24" xfId="0" applyFont="1" applyFill="1" applyBorder="1" applyAlignment="1">
      <alignment horizontal="center" vertical="center" textRotation="90" wrapText="1"/>
    </xf>
    <xf numFmtId="0" fontId="35" fillId="9" borderId="24" xfId="0" applyFont="1" applyFill="1" applyBorder="1" applyAlignment="1" applyProtection="1">
      <alignment horizontal="center" vertical="center" wrapText="1"/>
    </xf>
    <xf numFmtId="0" fontId="4" fillId="0" borderId="1" xfId="0"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Fill="1" applyBorder="1" applyAlignment="1">
      <alignment horizontal="left" vertical="center" wrapText="1"/>
    </xf>
    <xf numFmtId="0" fontId="55" fillId="8" borderId="0" xfId="0" applyFont="1" applyFill="1" applyBorder="1" applyAlignment="1">
      <alignment horizontal="left" vertical="center" wrapText="1"/>
    </xf>
    <xf numFmtId="0" fontId="57" fillId="8" borderId="0" xfId="0" applyFont="1" applyFill="1" applyBorder="1" applyAlignment="1">
      <alignment horizontal="left" vertical="center" wrapText="1"/>
    </xf>
    <xf numFmtId="173" fontId="35" fillId="9" borderId="25" xfId="0" applyNumberFormat="1" applyFont="1" applyFill="1" applyBorder="1" applyAlignment="1">
      <alignment horizontal="center" vertical="center" wrapText="1"/>
    </xf>
    <xf numFmtId="0" fontId="35" fillId="9" borderId="24" xfId="0" applyFont="1" applyFill="1" applyBorder="1" applyAlignment="1">
      <alignment horizontal="center" vertical="center" wrapText="1"/>
    </xf>
    <xf numFmtId="173" fontId="35" fillId="9" borderId="24"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51" fillId="8" borderId="0" xfId="0" applyFont="1" applyFill="1" applyBorder="1" applyAlignment="1">
      <alignment vertical="center" wrapText="1"/>
    </xf>
    <xf numFmtId="0" fontId="0" fillId="9" borderId="0" xfId="0" applyFill="1" applyAlignment="1">
      <alignment vertical="center" wrapText="1"/>
    </xf>
    <xf numFmtId="0" fontId="53" fillId="8" borderId="0" xfId="0" applyFont="1" applyFill="1" applyBorder="1" applyAlignment="1">
      <alignment horizontal="right" vertical="center" wrapText="1"/>
    </xf>
    <xf numFmtId="14" fontId="53" fillId="8" borderId="0" xfId="0" applyNumberFormat="1" applyFont="1" applyFill="1" applyBorder="1" applyAlignment="1">
      <alignment horizontal="left" vertical="center" wrapText="1"/>
    </xf>
    <xf numFmtId="0" fontId="54" fillId="8" borderId="0" xfId="0" applyFont="1" applyFill="1" applyBorder="1" applyAlignment="1">
      <alignment horizontal="right" vertical="center" wrapText="1"/>
    </xf>
    <xf numFmtId="0" fontId="56" fillId="8" borderId="0" xfId="61" applyFont="1" applyFill="1" applyBorder="1" applyAlignment="1">
      <alignment horizontal="left" vertical="center" wrapText="1"/>
    </xf>
    <xf numFmtId="0" fontId="58" fillId="8" borderId="0" xfId="0" applyFont="1" applyFill="1" applyBorder="1" applyAlignment="1">
      <alignment horizontal="left" vertical="center" wrapText="1"/>
    </xf>
    <xf numFmtId="0" fontId="2" fillId="0" borderId="1" xfId="0" applyFont="1" applyFill="1" applyBorder="1" applyAlignment="1">
      <alignment horizontal="left" vertical="center"/>
    </xf>
    <xf numFmtId="0" fontId="35" fillId="9" borderId="24" xfId="0" applyFont="1" applyFill="1" applyBorder="1" applyAlignment="1">
      <alignment horizontal="center" vertical="center" wrapText="1"/>
    </xf>
    <xf numFmtId="0" fontId="35" fillId="9" borderId="24" xfId="0" applyFont="1" applyFill="1" applyBorder="1" applyAlignment="1">
      <alignment horizontal="center" vertical="center" textRotation="90"/>
    </xf>
    <xf numFmtId="0" fontId="35" fillId="9" borderId="24" xfId="0" applyFont="1" applyFill="1" applyBorder="1" applyAlignment="1">
      <alignment horizontal="center" vertical="center"/>
    </xf>
    <xf numFmtId="0" fontId="35" fillId="9" borderId="24" xfId="0" applyFont="1" applyFill="1" applyBorder="1" applyAlignment="1" applyProtection="1">
      <alignment horizontal="center" vertical="center" wrapText="1"/>
    </xf>
    <xf numFmtId="0" fontId="35" fillId="9" borderId="24" xfId="0" applyFont="1" applyFill="1" applyBorder="1" applyAlignment="1">
      <alignment horizontal="center" vertical="center" textRotation="90" wrapText="1"/>
    </xf>
    <xf numFmtId="173" fontId="35" fillId="9" borderId="24" xfId="0" applyNumberFormat="1" applyFont="1" applyFill="1" applyBorder="1" applyAlignment="1">
      <alignment horizontal="center" vertical="center" wrapText="1"/>
    </xf>
    <xf numFmtId="0" fontId="35" fillId="9" borderId="26" xfId="0" applyFont="1" applyFill="1" applyBorder="1" applyAlignment="1">
      <alignment horizontal="center" vertical="center" textRotation="90" wrapText="1"/>
    </xf>
    <xf numFmtId="0" fontId="35" fillId="9" borderId="26" xfId="0" applyFont="1" applyFill="1" applyBorder="1" applyAlignment="1">
      <alignment horizontal="center" vertical="center" wrapText="1"/>
    </xf>
    <xf numFmtId="173" fontId="35" fillId="9" borderId="26" xfId="0" applyNumberFormat="1" applyFont="1" applyFill="1" applyBorder="1" applyAlignment="1">
      <alignment horizontal="center" vertical="center" wrapText="1"/>
    </xf>
    <xf numFmtId="0" fontId="35" fillId="9" borderId="24" xfId="0" applyFont="1" applyFill="1" applyBorder="1" applyAlignment="1">
      <alignment horizontal="center" vertical="center" wrapText="1"/>
    </xf>
    <xf numFmtId="0" fontId="35" fillId="9" borderId="24" xfId="0" applyFont="1" applyFill="1" applyBorder="1" applyAlignment="1">
      <alignment horizontal="center" vertical="center"/>
    </xf>
    <xf numFmtId="0" fontId="35" fillId="9" borderId="26" xfId="0" applyFont="1" applyFill="1" applyBorder="1" applyAlignment="1">
      <alignment horizontal="center" vertical="center" textRotation="90"/>
    </xf>
    <xf numFmtId="0" fontId="35" fillId="9" borderId="26" xfId="0" applyFont="1" applyFill="1" applyBorder="1" applyAlignment="1" applyProtection="1">
      <alignment horizontal="center" vertical="center" wrapText="1"/>
    </xf>
    <xf numFmtId="0" fontId="35" fillId="9" borderId="26" xfId="0" applyFont="1" applyFill="1" applyBorder="1" applyAlignment="1">
      <alignment horizontal="center" vertical="center"/>
    </xf>
    <xf numFmtId="0" fontId="35" fillId="9" borderId="24" xfId="0" applyFont="1" applyFill="1" applyBorder="1" applyAlignment="1">
      <alignment horizontal="center" vertical="center" wrapText="1"/>
    </xf>
    <xf numFmtId="0" fontId="35" fillId="9" borderId="24" xfId="0" applyFont="1" applyFill="1" applyBorder="1" applyAlignment="1">
      <alignment horizontal="center" vertical="center" wrapText="1"/>
    </xf>
    <xf numFmtId="0" fontId="35" fillId="9" borderId="26" xfId="0" applyFont="1" applyFill="1" applyBorder="1" applyAlignment="1">
      <alignment horizontal="center" vertical="center" wrapText="1"/>
    </xf>
    <xf numFmtId="0" fontId="35" fillId="9" borderId="25" xfId="0" applyFont="1" applyFill="1" applyBorder="1" applyAlignment="1">
      <alignment horizontal="center" vertical="center" wrapText="1"/>
    </xf>
    <xf numFmtId="0" fontId="35" fillId="9" borderId="24" xfId="0" applyFont="1" applyFill="1" applyBorder="1" applyAlignment="1">
      <alignment horizontal="center" vertical="center" wrapText="1"/>
    </xf>
    <xf numFmtId="173" fontId="35" fillId="9" borderId="24" xfId="0" applyNumberFormat="1" applyFont="1" applyFill="1" applyBorder="1" applyAlignment="1">
      <alignment horizontal="center" vertical="center" wrapText="1"/>
    </xf>
    <xf numFmtId="0" fontId="35" fillId="9" borderId="24" xfId="0" applyFont="1" applyFill="1" applyBorder="1" applyAlignment="1">
      <alignment horizontal="center" vertical="center"/>
    </xf>
    <xf numFmtId="0" fontId="35" fillId="9" borderId="24" xfId="0" applyFont="1" applyFill="1" applyBorder="1" applyAlignment="1">
      <alignment horizontal="center" vertical="center" textRotation="90"/>
    </xf>
    <xf numFmtId="0" fontId="35" fillId="9" borderId="24" xfId="0" applyFont="1" applyFill="1" applyBorder="1" applyAlignment="1">
      <alignment horizontal="center" vertical="center" textRotation="90" wrapText="1"/>
    </xf>
    <xf numFmtId="0" fontId="35" fillId="9" borderId="24" xfId="0" applyFont="1" applyFill="1" applyBorder="1" applyAlignment="1" applyProtection="1">
      <alignment horizontal="center" vertical="center" wrapText="1"/>
    </xf>
    <xf numFmtId="0" fontId="1" fillId="8" borderId="24" xfId="0" applyFont="1" applyFill="1" applyBorder="1" applyAlignment="1">
      <alignment horizontal="center" vertical="center" wrapText="1"/>
    </xf>
    <xf numFmtId="0" fontId="35" fillId="8" borderId="24" xfId="41" applyFont="1" applyFill="1" applyBorder="1" applyAlignment="1">
      <alignment horizontal="center" vertical="center" wrapText="1"/>
    </xf>
    <xf numFmtId="0" fontId="35" fillId="8" borderId="24" xfId="41" applyFont="1" applyFill="1" applyBorder="1" applyAlignment="1" applyProtection="1">
      <alignment horizontal="center" vertical="center" wrapText="1"/>
    </xf>
    <xf numFmtId="0" fontId="35" fillId="8" borderId="24" xfId="0" applyFont="1" applyFill="1" applyBorder="1" applyAlignment="1">
      <alignment horizontal="center" vertical="center" wrapText="1"/>
    </xf>
    <xf numFmtId="0" fontId="35" fillId="8" borderId="24" xfId="0" applyFont="1" applyFill="1" applyBorder="1" applyAlignment="1">
      <alignment horizontal="left" vertical="center" wrapText="1"/>
    </xf>
    <xf numFmtId="0" fontId="35" fillId="8" borderId="24" xfId="0" applyFont="1" applyFill="1" applyBorder="1" applyAlignment="1">
      <alignment horizontal="center" vertical="center" textRotation="90" wrapText="1"/>
    </xf>
    <xf numFmtId="0" fontId="35" fillId="8" borderId="24" xfId="42" applyFont="1" applyFill="1" applyBorder="1" applyAlignment="1">
      <alignment horizontal="center" vertical="center" wrapText="1"/>
    </xf>
    <xf numFmtId="0" fontId="35" fillId="8" borderId="24" xfId="0" applyFont="1" applyFill="1" applyBorder="1" applyAlignment="1">
      <alignment horizontal="center" vertical="center" textRotation="90"/>
    </xf>
    <xf numFmtId="0" fontId="35" fillId="8" borderId="24" xfId="0" applyFont="1" applyFill="1" applyBorder="1" applyAlignment="1">
      <alignment horizontal="center" vertical="center"/>
    </xf>
    <xf numFmtId="173" fontId="35" fillId="8" borderId="24" xfId="42" applyNumberFormat="1" applyFont="1" applyFill="1" applyBorder="1" applyAlignment="1">
      <alignment horizontal="center" vertical="center" wrapText="1"/>
    </xf>
    <xf numFmtId="173" fontId="35" fillId="8" borderId="24" xfId="0" applyNumberFormat="1" applyFont="1" applyFill="1" applyBorder="1" applyAlignment="1">
      <alignment horizontal="center" vertical="center" wrapText="1"/>
    </xf>
    <xf numFmtId="0" fontId="1" fillId="10" borderId="0" xfId="0" applyFont="1" applyFill="1"/>
    <xf numFmtId="0" fontId="35" fillId="6" borderId="24" xfId="0" applyFont="1" applyFill="1" applyBorder="1" applyAlignment="1">
      <alignment horizontal="center" vertical="center" textRotation="90" wrapText="1"/>
    </xf>
    <xf numFmtId="0" fontId="1" fillId="10" borderId="0" xfId="1" applyFont="1" applyFill="1"/>
    <xf numFmtId="0" fontId="35" fillId="8" borderId="24" xfId="0" applyFont="1" applyFill="1" applyBorder="1" applyAlignment="1" applyProtection="1">
      <alignment horizontal="center" vertical="center" wrapText="1"/>
    </xf>
    <xf numFmtId="0" fontId="46" fillId="8" borderId="24" xfId="0" applyFont="1" applyFill="1" applyBorder="1" applyAlignment="1">
      <alignment horizontal="center" vertical="center" wrapText="1"/>
    </xf>
    <xf numFmtId="0" fontId="35" fillId="21" borderId="24" xfId="0" applyFont="1" applyFill="1" applyBorder="1" applyAlignment="1">
      <alignment horizontal="center" vertical="center" wrapText="1"/>
    </xf>
    <xf numFmtId="0" fontId="35" fillId="8" borderId="24" xfId="33" applyFont="1" applyFill="1" applyBorder="1" applyAlignment="1">
      <alignment horizontal="left" vertical="center" wrapText="1"/>
    </xf>
    <xf numFmtId="0" fontId="35" fillId="8" borderId="24" xfId="33" applyFont="1" applyFill="1" applyBorder="1" applyAlignment="1">
      <alignment horizontal="center" vertical="center" wrapText="1"/>
    </xf>
    <xf numFmtId="0" fontId="1" fillId="9" borderId="24" xfId="0" applyFont="1" applyFill="1" applyBorder="1" applyAlignment="1">
      <alignment horizontal="center" vertical="center" wrapText="1"/>
    </xf>
    <xf numFmtId="0" fontId="35" fillId="9" borderId="24" xfId="0" applyFont="1" applyFill="1" applyBorder="1" applyAlignment="1">
      <alignment horizontal="justify" vertical="center" wrapText="1"/>
    </xf>
    <xf numFmtId="0" fontId="35" fillId="9" borderId="24" xfId="58" applyFont="1" applyFill="1" applyBorder="1" applyAlignment="1">
      <alignment vertical="center" wrapText="1"/>
    </xf>
    <xf numFmtId="0" fontId="35" fillId="9" borderId="24" xfId="58" applyFont="1" applyFill="1" applyBorder="1" applyAlignment="1">
      <alignment horizontal="center" vertical="center" wrapText="1"/>
    </xf>
    <xf numFmtId="0" fontId="35" fillId="9" borderId="24" xfId="58" applyFont="1" applyFill="1" applyBorder="1" applyAlignment="1">
      <alignment horizontal="center" vertical="center" textRotation="90"/>
    </xf>
    <xf numFmtId="0" fontId="35" fillId="9" borderId="24" xfId="58" applyFont="1" applyFill="1" applyBorder="1" applyAlignment="1">
      <alignment horizontal="center" vertical="center"/>
    </xf>
    <xf numFmtId="0" fontId="35" fillId="9" borderId="24" xfId="58" applyFont="1" applyFill="1" applyBorder="1" applyAlignment="1">
      <alignment horizontal="center" vertical="center" textRotation="90" wrapText="1"/>
    </xf>
    <xf numFmtId="0" fontId="35" fillId="10" borderId="0" xfId="0" applyFont="1" applyFill="1"/>
    <xf numFmtId="0" fontId="35" fillId="9" borderId="24" xfId="0" applyFont="1" applyFill="1" applyBorder="1" applyAlignment="1">
      <alignment vertical="center" wrapText="1"/>
    </xf>
    <xf numFmtId="0" fontId="1" fillId="23" borderId="24" xfId="0" applyFont="1" applyFill="1" applyBorder="1" applyAlignment="1">
      <alignment vertical="center" wrapText="1"/>
    </xf>
    <xf numFmtId="0" fontId="35" fillId="8" borderId="27" xfId="0" applyFont="1" applyFill="1" applyBorder="1" applyAlignment="1">
      <alignment horizontal="center" vertical="center" textRotation="90" wrapText="1"/>
    </xf>
    <xf numFmtId="1" fontId="62" fillId="8" borderId="24" xfId="0" applyNumberFormat="1" applyFont="1" applyFill="1" applyBorder="1" applyAlignment="1">
      <alignment horizontal="center" vertical="center" wrapText="1"/>
    </xf>
    <xf numFmtId="1" fontId="35" fillId="8" borderId="24" xfId="0" applyNumberFormat="1" applyFont="1" applyFill="1" applyBorder="1" applyAlignment="1">
      <alignment horizontal="center" vertical="center" wrapText="1"/>
    </xf>
    <xf numFmtId="0" fontId="63" fillId="23" borderId="25" xfId="0" applyFont="1" applyFill="1" applyBorder="1" applyAlignment="1">
      <alignment vertical="center" wrapText="1"/>
    </xf>
    <xf numFmtId="0" fontId="62" fillId="8" borderId="24" xfId="0" applyFont="1" applyFill="1" applyBorder="1" applyAlignment="1">
      <alignment horizontal="center" vertical="center" wrapText="1"/>
    </xf>
    <xf numFmtId="0" fontId="35" fillId="8" borderId="24" xfId="0" quotePrefix="1" applyFont="1" applyFill="1" applyBorder="1" applyAlignment="1">
      <alignment horizontal="center" vertical="center" wrapText="1"/>
    </xf>
    <xf numFmtId="0" fontId="64" fillId="8" borderId="24" xfId="0" applyFont="1" applyFill="1" applyBorder="1" applyAlignment="1" applyProtection="1">
      <alignment horizontal="center" vertical="center" wrapText="1"/>
      <protection locked="0"/>
    </xf>
    <xf numFmtId="0" fontId="35" fillId="8" borderId="26" xfId="0" applyFont="1" applyFill="1" applyBorder="1" applyAlignment="1">
      <alignment horizontal="center" vertical="center"/>
    </xf>
    <xf numFmtId="0" fontId="35" fillId="8" borderId="32" xfId="0" applyFont="1" applyFill="1" applyBorder="1" applyAlignment="1">
      <alignment horizontal="center" vertical="center" wrapText="1"/>
    </xf>
    <xf numFmtId="0" fontId="62" fillId="8" borderId="25" xfId="0" applyFont="1" applyFill="1" applyBorder="1" applyAlignment="1">
      <alignment horizontal="center" vertical="center" wrapText="1"/>
    </xf>
    <xf numFmtId="173" fontId="35" fillId="8" borderId="33" xfId="0" applyNumberFormat="1" applyFont="1" applyFill="1" applyBorder="1" applyAlignment="1">
      <alignment horizontal="center" vertical="center" wrapText="1"/>
    </xf>
    <xf numFmtId="0" fontId="35" fillId="8" borderId="27" xfId="0" applyFont="1" applyFill="1" applyBorder="1" applyAlignment="1">
      <alignment horizontal="center" vertical="center" wrapText="1"/>
    </xf>
    <xf numFmtId="0" fontId="0" fillId="8" borderId="24" xfId="0" applyFill="1" applyBorder="1"/>
    <xf numFmtId="0" fontId="1" fillId="8" borderId="24" xfId="34" applyFont="1" applyFill="1" applyBorder="1" applyAlignment="1">
      <alignment horizontal="left"/>
    </xf>
    <xf numFmtId="0" fontId="56" fillId="8" borderId="0" xfId="61" applyFont="1" applyFill="1" applyBorder="1" applyAlignment="1">
      <alignment horizontal="left" vertical="center" wrapText="1"/>
    </xf>
    <xf numFmtId="0" fontId="51" fillId="22" borderId="0" xfId="0" applyFont="1" applyFill="1" applyBorder="1" applyAlignment="1">
      <alignment horizontal="center" vertical="center" wrapText="1"/>
    </xf>
    <xf numFmtId="0" fontId="55" fillId="8" borderId="0" xfId="0" applyFont="1" applyFill="1" applyBorder="1" applyAlignment="1">
      <alignment horizontal="left" vertical="center" wrapText="1"/>
    </xf>
    <xf numFmtId="0" fontId="49" fillId="8" borderId="0" xfId="61" applyFill="1" applyBorder="1" applyAlignment="1">
      <alignment horizontal="left" vertical="center" wrapText="1"/>
    </xf>
    <xf numFmtId="0" fontId="57" fillId="8" borderId="0" xfId="0" applyFont="1" applyFill="1" applyBorder="1" applyAlignment="1">
      <alignment horizontal="left" vertical="center" wrapText="1"/>
    </xf>
    <xf numFmtId="0" fontId="0" fillId="0" borderId="0" xfId="0" applyFill="1" applyAlignment="1">
      <alignment vertical="center" wrapText="1"/>
    </xf>
    <xf numFmtId="0" fontId="52" fillId="8" borderId="0" xfId="0" applyFont="1" applyFill="1" applyBorder="1" applyAlignment="1">
      <alignment horizontal="center" vertical="center" wrapText="1"/>
    </xf>
    <xf numFmtId="0" fontId="50" fillId="8" borderId="0"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5" xfId="0" applyFont="1" applyBorder="1" applyAlignment="1">
      <alignment horizontal="center" vertical="center" textRotation="90" wrapText="1"/>
    </xf>
    <xf numFmtId="0" fontId="23" fillId="0" borderId="12"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5" fillId="8" borderId="13" xfId="0" applyFont="1" applyFill="1" applyBorder="1" applyAlignment="1">
      <alignment horizontal="center" vertical="top" wrapText="1"/>
    </xf>
    <xf numFmtId="0" fontId="25" fillId="8" borderId="14" xfId="0" applyFont="1" applyFill="1" applyBorder="1" applyAlignment="1">
      <alignment horizontal="center" vertical="top" wrapText="1"/>
    </xf>
    <xf numFmtId="0" fontId="25" fillId="8" borderId="15" xfId="0" applyFont="1" applyFill="1" applyBorder="1" applyAlignment="1">
      <alignment horizontal="center" vertical="top" wrapText="1"/>
    </xf>
    <xf numFmtId="0" fontId="23" fillId="7" borderId="9"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23" fillId="9" borderId="0" xfId="0" applyFont="1" applyFill="1" applyBorder="1" applyAlignment="1">
      <alignment horizontal="center" vertical="center" textRotation="90" wrapText="1"/>
    </xf>
    <xf numFmtId="0" fontId="23" fillId="9" borderId="0" xfId="0" applyFont="1" applyFill="1" applyBorder="1" applyAlignment="1">
      <alignment horizontal="center" vertical="center" wrapText="1"/>
    </xf>
    <xf numFmtId="0" fontId="24" fillId="8" borderId="0" xfId="0" applyFont="1" applyFill="1" applyAlignment="1">
      <alignment horizontal="center" vertical="center"/>
    </xf>
    <xf numFmtId="0" fontId="25" fillId="8" borderId="0" xfId="0" applyFont="1" applyFill="1" applyAlignment="1">
      <alignment horizontal="justify" wrapText="1"/>
    </xf>
    <xf numFmtId="0" fontId="25" fillId="8" borderId="0" xfId="0" applyFont="1" applyFill="1" applyAlignment="1">
      <alignment horizontal="justify"/>
    </xf>
    <xf numFmtId="0" fontId="47" fillId="8" borderId="0" xfId="0" applyFont="1" applyFill="1" applyAlignment="1">
      <alignment horizontal="left"/>
    </xf>
    <xf numFmtId="0" fontId="25" fillId="8" borderId="0" xfId="0" applyFont="1" applyFill="1" applyAlignment="1">
      <alignment horizontal="left" vertical="top" wrapText="1"/>
    </xf>
    <xf numFmtId="0" fontId="23" fillId="7" borderId="7" xfId="0" applyFont="1" applyFill="1" applyBorder="1" applyAlignment="1">
      <alignment horizontal="center" vertical="center" wrapText="1"/>
    </xf>
    <xf numFmtId="0" fontId="43" fillId="8" borderId="0" xfId="0" applyFont="1" applyFill="1" applyAlignment="1">
      <alignment horizontal="center" vertical="center"/>
    </xf>
    <xf numFmtId="0" fontId="44" fillId="8" borderId="0" xfId="0" applyFont="1" applyFill="1" applyAlignment="1">
      <alignment horizontal="left"/>
    </xf>
    <xf numFmtId="0" fontId="45" fillId="0" borderId="1" xfId="0" applyFont="1" applyBorder="1" applyAlignment="1">
      <alignment horizontal="center" vertical="center" wrapText="1"/>
    </xf>
    <xf numFmtId="0" fontId="25" fillId="8" borderId="1" xfId="0" applyFont="1" applyFill="1" applyBorder="1" applyAlignment="1">
      <alignment horizontal="center" vertical="center" wrapText="1"/>
    </xf>
    <xf numFmtId="0" fontId="30" fillId="8" borderId="0" xfId="0" applyFont="1" applyFill="1" applyAlignment="1">
      <alignment horizontal="left"/>
    </xf>
    <xf numFmtId="0" fontId="35" fillId="9" borderId="26" xfId="0" applyFont="1" applyFill="1" applyBorder="1" applyAlignment="1">
      <alignment horizontal="center" vertical="center"/>
    </xf>
    <xf numFmtId="0" fontId="35" fillId="9" borderId="25" xfId="0" applyFont="1" applyFill="1" applyBorder="1" applyAlignment="1">
      <alignment horizontal="center" vertical="center"/>
    </xf>
    <xf numFmtId="0" fontId="35" fillId="8" borderId="26" xfId="0" applyFont="1" applyFill="1" applyBorder="1" applyAlignment="1">
      <alignment horizontal="center" vertical="center" wrapText="1"/>
    </xf>
    <xf numFmtId="0" fontId="35" fillId="8" borderId="25" xfId="0" applyFont="1" applyFill="1" applyBorder="1" applyAlignment="1">
      <alignment horizontal="center" vertical="center" wrapText="1"/>
    </xf>
    <xf numFmtId="173" fontId="35" fillId="8" borderId="26" xfId="0" applyNumberFormat="1" applyFont="1" applyFill="1" applyBorder="1" applyAlignment="1">
      <alignment horizontal="center" vertical="center" wrapText="1"/>
    </xf>
    <xf numFmtId="173" fontId="35" fillId="8" borderId="25" xfId="0" applyNumberFormat="1" applyFont="1" applyFill="1" applyBorder="1" applyAlignment="1">
      <alignment horizontal="center" vertical="center" wrapText="1"/>
    </xf>
    <xf numFmtId="0" fontId="1" fillId="8" borderId="26" xfId="0" applyFont="1" applyFill="1" applyBorder="1" applyAlignment="1">
      <alignment horizontal="center" vertical="center" wrapText="1"/>
    </xf>
    <xf numFmtId="0" fontId="1" fillId="8" borderId="25" xfId="0" applyFont="1" applyFill="1" applyBorder="1" applyAlignment="1">
      <alignment horizontal="center" vertical="center" wrapText="1"/>
    </xf>
    <xf numFmtId="0" fontId="35" fillId="8" borderId="26" xfId="0" applyFont="1" applyFill="1" applyBorder="1" applyAlignment="1">
      <alignment horizontal="center" vertical="center" textRotation="90" wrapText="1"/>
    </xf>
    <xf numFmtId="0" fontId="35" fillId="8" borderId="25" xfId="0" applyFont="1" applyFill="1" applyBorder="1" applyAlignment="1">
      <alignment horizontal="center" vertical="center" textRotation="90" wrapText="1"/>
    </xf>
    <xf numFmtId="0" fontId="35" fillId="8" borderId="26" xfId="0" applyFont="1" applyFill="1" applyBorder="1" applyAlignment="1">
      <alignment horizontal="center" vertical="center" textRotation="90"/>
    </xf>
    <xf numFmtId="0" fontId="35" fillId="8" borderId="25" xfId="0" applyFont="1" applyFill="1" applyBorder="1" applyAlignment="1">
      <alignment horizontal="center" vertical="center" textRotation="90"/>
    </xf>
    <xf numFmtId="0" fontId="35" fillId="9" borderId="26" xfId="0" applyFont="1" applyFill="1" applyBorder="1" applyAlignment="1">
      <alignment horizontal="center" vertical="center" wrapText="1"/>
    </xf>
    <xf numFmtId="0" fontId="35" fillId="9" borderId="25" xfId="0" applyFont="1" applyFill="1" applyBorder="1" applyAlignment="1">
      <alignment horizontal="center" vertical="center" wrapText="1"/>
    </xf>
    <xf numFmtId="49" fontId="26" fillId="2" borderId="24" xfId="0" applyNumberFormat="1" applyFont="1" applyFill="1" applyBorder="1" applyAlignment="1">
      <alignment horizontal="center" vertical="center" wrapText="1"/>
    </xf>
    <xf numFmtId="0" fontId="31" fillId="8" borderId="3" xfId="0" applyFont="1" applyFill="1" applyBorder="1" applyAlignment="1">
      <alignment horizontal="center" vertical="center" wrapText="1"/>
    </xf>
    <xf numFmtId="0" fontId="31" fillId="8" borderId="0" xfId="0" applyFont="1" applyFill="1" applyBorder="1" applyAlignment="1">
      <alignment horizontal="center" vertical="center" wrapText="1"/>
    </xf>
    <xf numFmtId="0" fontId="31" fillId="8" borderId="4" xfId="0" applyFont="1" applyFill="1" applyBorder="1" applyAlignment="1">
      <alignment horizontal="center" vertical="center" wrapText="1"/>
    </xf>
    <xf numFmtId="0" fontId="32" fillId="8" borderId="2" xfId="0" applyFont="1" applyFill="1" applyBorder="1" applyAlignment="1">
      <alignment horizontal="left" vertical="center" wrapText="1"/>
    </xf>
    <xf numFmtId="0" fontId="32" fillId="8" borderId="9" xfId="0" applyFont="1" applyFill="1" applyBorder="1" applyAlignment="1">
      <alignment horizontal="left" vertical="center" wrapText="1"/>
    </xf>
    <xf numFmtId="0" fontId="32" fillId="8" borderId="10" xfId="0" applyFont="1" applyFill="1" applyBorder="1" applyAlignment="1">
      <alignment horizontal="left" vertical="center" wrapText="1"/>
    </xf>
    <xf numFmtId="0" fontId="34" fillId="19" borderId="24" xfId="0" applyFont="1" applyFill="1" applyBorder="1" applyAlignment="1">
      <alignment horizontal="center" vertical="center" wrapText="1"/>
    </xf>
    <xf numFmtId="0" fontId="26" fillId="19" borderId="24" xfId="0" applyFont="1" applyFill="1" applyBorder="1" applyAlignment="1">
      <alignment horizontal="center" vertical="center" wrapText="1"/>
    </xf>
    <xf numFmtId="0" fontId="26" fillId="18" borderId="24" xfId="0" applyFont="1" applyFill="1" applyBorder="1" applyAlignment="1">
      <alignment horizontal="center" vertical="center" wrapText="1"/>
    </xf>
    <xf numFmtId="0" fontId="34" fillId="18" borderId="24" xfId="0" applyFont="1" applyFill="1" applyBorder="1" applyAlignment="1">
      <alignment horizontal="center" vertical="center" wrapText="1"/>
    </xf>
    <xf numFmtId="0" fontId="35" fillId="9" borderId="24" xfId="0" applyFont="1" applyFill="1" applyBorder="1" applyAlignment="1">
      <alignment horizontal="center" vertical="center" wrapText="1"/>
    </xf>
    <xf numFmtId="0" fontId="31" fillId="0" borderId="0" xfId="0" applyFont="1" applyFill="1" applyAlignment="1">
      <alignment horizontal="center" vertical="center" wrapText="1"/>
    </xf>
    <xf numFmtId="0" fontId="31" fillId="0" borderId="4"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32" fillId="8" borderId="20" xfId="0" applyFont="1" applyFill="1" applyBorder="1" applyAlignment="1">
      <alignment horizontal="left" vertical="center" wrapText="1"/>
    </xf>
    <xf numFmtId="0" fontId="32" fillId="8" borderId="16"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1" fillId="8" borderId="7" xfId="0" applyFont="1" applyFill="1" applyBorder="1" applyAlignment="1">
      <alignment horizontal="center" vertical="center" wrapText="1"/>
    </xf>
    <xf numFmtId="0" fontId="31" fillId="8" borderId="11" xfId="0" applyFont="1" applyFill="1" applyBorder="1" applyAlignment="1">
      <alignment horizontal="center" vertical="center" wrapText="1"/>
    </xf>
    <xf numFmtId="0" fontId="31" fillId="8" borderId="8" xfId="0" applyFont="1" applyFill="1" applyBorder="1" applyAlignment="1">
      <alignment horizontal="center" vertical="center" wrapText="1"/>
    </xf>
    <xf numFmtId="173" fontId="35" fillId="9" borderId="24" xfId="0" applyNumberFormat="1" applyFont="1" applyFill="1" applyBorder="1" applyAlignment="1">
      <alignment horizontal="center" vertical="center" wrapText="1"/>
    </xf>
    <xf numFmtId="0" fontId="32" fillId="8" borderId="2" xfId="0" applyFont="1" applyFill="1" applyBorder="1" applyAlignment="1">
      <alignment horizontal="center" vertical="center" wrapText="1"/>
    </xf>
    <xf numFmtId="0" fontId="32" fillId="8" borderId="23" xfId="0" applyFont="1" applyFill="1" applyBorder="1" applyAlignment="1">
      <alignment horizontal="center" vertical="center" wrapText="1"/>
    </xf>
    <xf numFmtId="14" fontId="31" fillId="8" borderId="7" xfId="0" applyNumberFormat="1" applyFont="1" applyFill="1" applyBorder="1" applyAlignment="1">
      <alignment horizontal="center" vertical="center" wrapText="1"/>
    </xf>
    <xf numFmtId="14" fontId="31" fillId="8" borderId="22" xfId="0" applyNumberFormat="1" applyFont="1" applyFill="1" applyBorder="1" applyAlignment="1">
      <alignment horizontal="center" vertical="center" wrapText="1"/>
    </xf>
    <xf numFmtId="0" fontId="31" fillId="8" borderId="2" xfId="0" applyFont="1" applyFill="1" applyBorder="1" applyAlignment="1">
      <alignment horizontal="center" vertical="center" wrapText="1"/>
    </xf>
    <xf numFmtId="0" fontId="31" fillId="8" borderId="23" xfId="0" applyFont="1" applyFill="1" applyBorder="1" applyAlignment="1">
      <alignment horizontal="center" vertical="center" wrapText="1"/>
    </xf>
    <xf numFmtId="0" fontId="31" fillId="8" borderId="18" xfId="0" applyFont="1" applyFill="1" applyBorder="1" applyAlignment="1">
      <alignment horizontal="center" vertical="center" wrapText="1"/>
    </xf>
    <xf numFmtId="0" fontId="26" fillId="15" borderId="24" xfId="0" applyFont="1" applyFill="1" applyBorder="1" applyAlignment="1">
      <alignment horizontal="center" vertical="center" wrapText="1"/>
    </xf>
    <xf numFmtId="0" fontId="35" fillId="9" borderId="24" xfId="0" applyFont="1" applyFill="1" applyBorder="1" applyAlignment="1">
      <alignment horizontal="center" vertical="center"/>
    </xf>
    <xf numFmtId="0" fontId="35" fillId="9" borderId="26" xfId="0" applyFont="1" applyFill="1" applyBorder="1" applyAlignment="1">
      <alignment horizontal="center" vertical="center" textRotation="90" wrapText="1"/>
    </xf>
    <xf numFmtId="0" fontId="35" fillId="9" borderId="25" xfId="0" applyFont="1" applyFill="1" applyBorder="1" applyAlignment="1">
      <alignment horizontal="center" vertical="center" textRotation="90" wrapText="1"/>
    </xf>
    <xf numFmtId="0" fontId="35" fillId="9" borderId="24" xfId="0" applyFont="1" applyFill="1" applyBorder="1" applyAlignment="1">
      <alignment horizontal="center" vertical="center" textRotation="90"/>
    </xf>
    <xf numFmtId="172" fontId="41" fillId="17" borderId="24" xfId="0" applyNumberFormat="1" applyFont="1" applyFill="1" applyBorder="1" applyAlignment="1">
      <alignment horizontal="center" vertical="center" wrapText="1"/>
    </xf>
    <xf numFmtId="0" fontId="32" fillId="8" borderId="20" xfId="0" applyFont="1" applyFill="1" applyBorder="1" applyAlignment="1">
      <alignment horizontal="center" vertical="center" wrapText="1"/>
    </xf>
    <xf numFmtId="0" fontId="32" fillId="8" borderId="17" xfId="0" applyFont="1" applyFill="1" applyBorder="1" applyAlignment="1">
      <alignment horizontal="center" vertical="center" wrapText="1"/>
    </xf>
    <xf numFmtId="0" fontId="31" fillId="8" borderId="7" xfId="0" quotePrefix="1" applyFont="1" applyFill="1" applyBorder="1" applyAlignment="1">
      <alignment horizontal="center" vertical="center" wrapText="1"/>
    </xf>
    <xf numFmtId="0" fontId="31" fillId="8" borderId="22" xfId="0" quotePrefix="1" applyFont="1" applyFill="1" applyBorder="1" applyAlignment="1">
      <alignment horizontal="center" vertical="center" wrapText="1"/>
    </xf>
    <xf numFmtId="0" fontId="33" fillId="2" borderId="27" xfId="0" applyFont="1" applyFill="1" applyBorder="1" applyAlignment="1">
      <alignment horizontal="center" vertical="center" wrapText="1"/>
    </xf>
    <xf numFmtId="0" fontId="33" fillId="2" borderId="30" xfId="0" applyFont="1" applyFill="1" applyBorder="1" applyAlignment="1">
      <alignment horizontal="center" vertical="center" wrapText="1"/>
    </xf>
    <xf numFmtId="0" fontId="33" fillId="2" borderId="31" xfId="0" applyFont="1" applyFill="1" applyBorder="1" applyAlignment="1">
      <alignment horizontal="center" vertical="center" wrapText="1"/>
    </xf>
    <xf numFmtId="0" fontId="35" fillId="9" borderId="24" xfId="0" applyFont="1" applyFill="1" applyBorder="1" applyAlignment="1">
      <alignment horizontal="center" vertical="center" textRotation="90" wrapText="1"/>
    </xf>
    <xf numFmtId="0" fontId="34" fillId="20" borderId="24" xfId="0" applyFont="1" applyFill="1" applyBorder="1" applyAlignment="1">
      <alignment horizontal="center" vertical="center" wrapText="1"/>
    </xf>
    <xf numFmtId="0" fontId="34" fillId="9" borderId="24" xfId="0" applyFont="1" applyFill="1" applyBorder="1" applyAlignment="1">
      <alignment horizontal="center" vertical="center" wrapText="1"/>
    </xf>
    <xf numFmtId="49" fontId="26" fillId="2" borderId="24" xfId="0" applyNumberFormat="1" applyFont="1" applyFill="1" applyBorder="1" applyAlignment="1">
      <alignment horizontal="center" vertical="center" textRotation="90" wrapText="1"/>
    </xf>
    <xf numFmtId="0" fontId="26" fillId="19" borderId="24" xfId="0" applyFont="1" applyFill="1" applyBorder="1" applyAlignment="1">
      <alignment horizontal="center" vertical="center" textRotation="90" wrapText="1"/>
    </xf>
    <xf numFmtId="0" fontId="26" fillId="18" borderId="24" xfId="0" applyFont="1" applyFill="1" applyBorder="1" applyAlignment="1">
      <alignment horizontal="center" vertical="center" textRotation="90" wrapText="1"/>
    </xf>
    <xf numFmtId="0" fontId="35" fillId="9" borderId="24" xfId="0" applyFont="1" applyFill="1" applyBorder="1" applyAlignment="1" applyProtection="1">
      <alignment horizontal="center" vertical="center" wrapText="1"/>
    </xf>
    <xf numFmtId="0" fontId="35" fillId="9" borderId="26" xfId="0" applyFont="1" applyFill="1" applyBorder="1" applyAlignment="1">
      <alignment horizontal="center" vertical="center" textRotation="90"/>
    </xf>
    <xf numFmtId="0" fontId="35" fillId="9" borderId="25" xfId="0" applyFont="1" applyFill="1" applyBorder="1" applyAlignment="1">
      <alignment horizontal="center" vertical="center" textRotation="90"/>
    </xf>
    <xf numFmtId="0" fontId="22" fillId="4" borderId="0"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2" fillId="6" borderId="1" xfId="0" applyFont="1" applyFill="1" applyBorder="1" applyAlignment="1">
      <alignment horizontal="left" vertical="center" wrapText="1"/>
    </xf>
    <xf numFmtId="0" fontId="27" fillId="8" borderId="0" xfId="0" applyFont="1" applyFill="1" applyBorder="1" applyAlignment="1">
      <alignment horizontal="center" vertical="center"/>
    </xf>
    <xf numFmtId="0" fontId="26" fillId="2" borderId="5"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40" fillId="8" borderId="0" xfId="0" applyFont="1" applyFill="1" applyBorder="1" applyAlignment="1">
      <alignment horizontal="center" vertical="center"/>
    </xf>
    <xf numFmtId="0" fontId="39" fillId="8" borderId="0" xfId="0" applyFont="1" applyFill="1" applyBorder="1" applyAlignment="1">
      <alignment horizontal="center" vertical="center"/>
    </xf>
    <xf numFmtId="9" fontId="28" fillId="3" borderId="9" xfId="29" applyFont="1" applyFill="1" applyBorder="1" applyAlignment="1">
      <alignment horizontal="left" vertical="center" wrapText="1"/>
    </xf>
    <xf numFmtId="0" fontId="23"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3"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38" fillId="2" borderId="6" xfId="31" applyFont="1" applyFill="1" applyBorder="1" applyAlignment="1" applyProtection="1">
      <alignment horizontal="center" vertical="center"/>
      <protection hidden="1"/>
    </xf>
    <xf numFmtId="0" fontId="0" fillId="8" borderId="1" xfId="0" applyFill="1" applyBorder="1" applyAlignment="1">
      <alignment horizontal="center"/>
    </xf>
    <xf numFmtId="0" fontId="26" fillId="2" borderId="13" xfId="0" applyFont="1" applyFill="1" applyBorder="1" applyAlignment="1">
      <alignment horizontal="right"/>
    </xf>
    <xf numFmtId="0" fontId="26" fillId="2" borderId="14" xfId="0" applyFont="1" applyFill="1" applyBorder="1" applyAlignment="1">
      <alignment horizontal="right"/>
    </xf>
    <xf numFmtId="0" fontId="26" fillId="2" borderId="15" xfId="0" applyFont="1" applyFill="1" applyBorder="1" applyAlignment="1">
      <alignment horizontal="right"/>
    </xf>
    <xf numFmtId="0" fontId="26" fillId="2" borderId="14" xfId="0" applyFont="1" applyFill="1" applyBorder="1" applyAlignment="1">
      <alignment horizontal="right" vertical="center"/>
    </xf>
    <xf numFmtId="0" fontId="26" fillId="2" borderId="15" xfId="0" applyFont="1" applyFill="1" applyBorder="1" applyAlignment="1">
      <alignment horizontal="right" vertical="center"/>
    </xf>
    <xf numFmtId="0" fontId="29" fillId="16" borderId="0" xfId="0" applyFont="1" applyFill="1" applyBorder="1" applyAlignment="1">
      <alignment horizontal="center" vertical="center"/>
    </xf>
    <xf numFmtId="0" fontId="29" fillId="16" borderId="16" xfId="0" applyFont="1" applyFill="1" applyBorder="1" applyAlignment="1">
      <alignment horizontal="center" vertical="center"/>
    </xf>
    <xf numFmtId="0" fontId="38" fillId="2" borderId="1" xfId="31" applyFont="1" applyFill="1" applyBorder="1" applyAlignment="1" applyProtection="1">
      <alignment horizontal="center" vertical="center"/>
      <protection hidden="1"/>
    </xf>
    <xf numFmtId="0" fontId="23" fillId="3" borderId="13"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2" fillId="3" borderId="13"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3" fillId="4" borderId="13"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2" fillId="4" borderId="13"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22" fillId="4" borderId="15" xfId="0" applyFont="1" applyFill="1" applyBorder="1" applyAlignment="1">
      <alignment horizontal="left" vertical="center" wrapText="1"/>
    </xf>
    <xf numFmtId="0" fontId="23" fillId="5" borderId="13"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2" fillId="5" borderId="13" xfId="0" applyFont="1" applyFill="1" applyBorder="1" applyAlignment="1">
      <alignment horizontal="left" vertical="center" wrapText="1"/>
    </xf>
    <xf numFmtId="0" fontId="22" fillId="5" borderId="14" xfId="0" applyFont="1" applyFill="1" applyBorder="1" applyAlignment="1">
      <alignment horizontal="left" vertical="center" wrapText="1"/>
    </xf>
    <xf numFmtId="0" fontId="22" fillId="5" borderId="15"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6" fillId="2" borderId="1" xfId="0" applyFont="1" applyFill="1" applyBorder="1" applyAlignment="1">
      <alignment horizontal="right"/>
    </xf>
    <xf numFmtId="0" fontId="22" fillId="5" borderId="1" xfId="0" applyFont="1" applyFill="1" applyBorder="1" applyAlignment="1">
      <alignment horizontal="left" vertical="center" wrapText="1"/>
    </xf>
    <xf numFmtId="0" fontId="29" fillId="16" borderId="16" xfId="0" applyFont="1" applyFill="1" applyBorder="1" applyAlignment="1">
      <alignment horizontal="center" vertical="center" wrapText="1"/>
    </xf>
    <xf numFmtId="0" fontId="29" fillId="16" borderId="0"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22" fillId="6" borderId="13" xfId="0" applyFont="1" applyFill="1" applyBorder="1" applyAlignment="1">
      <alignment horizontal="left" vertical="center" wrapText="1"/>
    </xf>
    <xf numFmtId="0" fontId="22" fillId="6" borderId="14" xfId="0" applyFont="1" applyFill="1" applyBorder="1" applyAlignment="1">
      <alignment horizontal="left" vertical="center" wrapText="1"/>
    </xf>
    <xf numFmtId="0" fontId="22" fillId="6" borderId="15" xfId="0" applyFont="1" applyFill="1" applyBorder="1" applyAlignment="1">
      <alignment horizontal="left" vertical="center" wrapText="1"/>
    </xf>
    <xf numFmtId="0" fontId="28" fillId="6" borderId="11" xfId="0" applyFont="1" applyFill="1" applyBorder="1" applyAlignment="1">
      <alignment horizontal="right" vertical="center" wrapText="1"/>
    </xf>
    <xf numFmtId="0" fontId="26" fillId="2" borderId="13" xfId="0" applyFont="1" applyFill="1" applyBorder="1" applyAlignment="1">
      <alignment horizontal="right" vertical="center"/>
    </xf>
    <xf numFmtId="0" fontId="23" fillId="2" borderId="5"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23" fillId="2" borderId="6"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7" xfId="0" applyFont="1" applyFill="1" applyBorder="1" applyAlignment="1">
      <alignment horizontal="center" vertical="center" wrapText="1"/>
    </xf>
    <xf numFmtId="9" fontId="28" fillId="5" borderId="0" xfId="29" applyFont="1" applyFill="1" applyBorder="1" applyAlignment="1">
      <alignment horizontal="left" vertical="center" wrapText="1"/>
    </xf>
    <xf numFmtId="9" fontId="22" fillId="6" borderId="13" xfId="29" applyFont="1" applyFill="1" applyBorder="1" applyAlignment="1">
      <alignment horizontal="center" vertical="center" wrapText="1"/>
    </xf>
    <xf numFmtId="9" fontId="22" fillId="6" borderId="14" xfId="29" applyFont="1" applyFill="1" applyBorder="1" applyAlignment="1">
      <alignment horizontal="center" vertical="center" wrapText="1"/>
    </xf>
    <xf numFmtId="9" fontId="22" fillId="3" borderId="13" xfId="29" applyFont="1" applyFill="1" applyBorder="1" applyAlignment="1">
      <alignment horizontal="center" vertical="center" wrapText="1"/>
    </xf>
    <xf numFmtId="9" fontId="22" fillId="3" borderId="14" xfId="29" applyFont="1" applyFill="1" applyBorder="1" applyAlignment="1">
      <alignment horizontal="center" vertical="center" wrapText="1"/>
    </xf>
    <xf numFmtId="9" fontId="22" fillId="4" borderId="13" xfId="29" applyFont="1" applyFill="1" applyBorder="1" applyAlignment="1">
      <alignment horizontal="center" vertical="center" wrapText="1"/>
    </xf>
    <xf numFmtId="9" fontId="22" fillId="4" borderId="14" xfId="29" applyFont="1" applyFill="1" applyBorder="1" applyAlignment="1">
      <alignment horizontal="center" vertical="center" wrapText="1"/>
    </xf>
    <xf numFmtId="9" fontId="22" fillId="5" borderId="13" xfId="29" applyFont="1" applyFill="1" applyBorder="1" applyAlignment="1">
      <alignment horizontal="center" vertical="center" wrapText="1"/>
    </xf>
    <xf numFmtId="9" fontId="22" fillId="5" borderId="14" xfId="29" applyFont="1" applyFill="1" applyBorder="1" applyAlignment="1">
      <alignment horizontal="center" vertical="center" wrapText="1"/>
    </xf>
    <xf numFmtId="0" fontId="28" fillId="5" borderId="0" xfId="0" applyFont="1" applyFill="1" applyBorder="1" applyAlignment="1">
      <alignment horizontal="right" vertical="center" wrapText="1"/>
    </xf>
    <xf numFmtId="9" fontId="23" fillId="5" borderId="0" xfId="29" applyFont="1" applyFill="1" applyBorder="1" applyAlignment="1">
      <alignment horizontal="left" vertical="center" wrapText="1"/>
    </xf>
    <xf numFmtId="0" fontId="28" fillId="6" borderId="0" xfId="0" applyFont="1" applyFill="1" applyBorder="1" applyAlignment="1">
      <alignment horizontal="center" vertical="center" wrapText="1"/>
    </xf>
    <xf numFmtId="0" fontId="0" fillId="8" borderId="12" xfId="0" applyFill="1" applyBorder="1" applyAlignment="1">
      <alignment horizontal="center" vertical="center"/>
    </xf>
    <xf numFmtId="0" fontId="26" fillId="0" borderId="0" xfId="0" applyFont="1" applyBorder="1" applyAlignment="1">
      <alignment horizontal="center" vertical="center" wrapText="1"/>
    </xf>
    <xf numFmtId="0" fontId="36" fillId="11" borderId="5" xfId="31" applyFont="1" applyFill="1" applyBorder="1" applyAlignment="1" applyProtection="1">
      <alignment horizontal="center" vertical="center" wrapText="1"/>
      <protection hidden="1"/>
    </xf>
    <xf numFmtId="0" fontId="36" fillId="11" borderId="6" xfId="31" applyFont="1" applyFill="1" applyBorder="1" applyAlignment="1" applyProtection="1">
      <alignment horizontal="center" vertical="center" wrapText="1"/>
      <protection hidden="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66" fillId="8" borderId="0" xfId="62" applyNumberFormat="1" applyFont="1" applyFill="1" applyBorder="1"/>
    <xf numFmtId="0" fontId="66" fillId="10" borderId="0" xfId="62" applyNumberFormat="1" applyFont="1" applyFill="1"/>
    <xf numFmtId="0" fontId="67" fillId="8" borderId="0" xfId="62" applyNumberFormat="1" applyFont="1" applyFill="1" applyAlignment="1">
      <alignment horizontal="center" vertical="center" wrapText="1"/>
    </xf>
    <xf numFmtId="0" fontId="66" fillId="10" borderId="0" xfId="62" applyFont="1" applyFill="1"/>
  </cellXfs>
  <cellStyles count="63">
    <cellStyle name="Euro" xfId="2" xr:uid="{00000000-0005-0000-0000-000000000000}"/>
    <cellStyle name="Hipervínculo" xfId="61" builtinId="8"/>
    <cellStyle name="Millares [0] 2" xfId="3" xr:uid="{00000000-0005-0000-0000-000002000000}"/>
    <cellStyle name="Millares [0] 3" xfId="4" xr:uid="{00000000-0005-0000-0000-000003000000}"/>
    <cellStyle name="Millares [0] 4" xfId="5" xr:uid="{00000000-0005-0000-0000-000004000000}"/>
    <cellStyle name="Millares 10" xfId="6" xr:uid="{00000000-0005-0000-0000-000005000000}"/>
    <cellStyle name="Millares 11" xfId="7" xr:uid="{00000000-0005-0000-0000-000006000000}"/>
    <cellStyle name="Millares 12" xfId="8" xr:uid="{00000000-0005-0000-0000-000007000000}"/>
    <cellStyle name="Millares 13" xfId="9" xr:uid="{00000000-0005-0000-0000-000008000000}"/>
    <cellStyle name="Millares 14" xfId="10" xr:uid="{00000000-0005-0000-0000-000009000000}"/>
    <cellStyle name="Millares 15" xfId="11" xr:uid="{00000000-0005-0000-0000-00000A000000}"/>
    <cellStyle name="Millares 16" xfId="12" xr:uid="{00000000-0005-0000-0000-00000B000000}"/>
    <cellStyle name="Millares 2" xfId="13" xr:uid="{00000000-0005-0000-0000-00000C000000}"/>
    <cellStyle name="Millares 3" xfId="14" xr:uid="{00000000-0005-0000-0000-00000D000000}"/>
    <cellStyle name="Millares 4" xfId="15" xr:uid="{00000000-0005-0000-0000-00000E000000}"/>
    <cellStyle name="Millares 5" xfId="16" xr:uid="{00000000-0005-0000-0000-00000F000000}"/>
    <cellStyle name="Millares 6" xfId="17" xr:uid="{00000000-0005-0000-0000-000010000000}"/>
    <cellStyle name="Millares 7" xfId="18" xr:uid="{00000000-0005-0000-0000-000011000000}"/>
    <cellStyle name="Millares 8" xfId="19" xr:uid="{00000000-0005-0000-0000-000012000000}"/>
    <cellStyle name="Millares 9" xfId="20" xr:uid="{00000000-0005-0000-0000-000013000000}"/>
    <cellStyle name="Moneda 2" xfId="21" xr:uid="{00000000-0005-0000-0000-000014000000}"/>
    <cellStyle name="Moneda 3" xfId="22" xr:uid="{00000000-0005-0000-0000-000015000000}"/>
    <cellStyle name="Moneda 4" xfId="23" xr:uid="{00000000-0005-0000-0000-000016000000}"/>
    <cellStyle name="Moneda 5" xfId="35" xr:uid="{00000000-0005-0000-0000-000017000000}"/>
    <cellStyle name="Moneda 6" xfId="43" xr:uid="{00000000-0005-0000-0000-000018000000}"/>
    <cellStyle name="Moneda 7" xfId="50" xr:uid="{00000000-0005-0000-0000-000019000000}"/>
    <cellStyle name="Moneda 8" xfId="56" xr:uid="{00000000-0005-0000-0000-00001A000000}"/>
    <cellStyle name="Normal" xfId="0" builtinId="0"/>
    <cellStyle name="Normal 2" xfId="1" xr:uid="{00000000-0005-0000-0000-00001C000000}"/>
    <cellStyle name="Normal 2 2" xfId="34" xr:uid="{00000000-0005-0000-0000-00001D000000}"/>
    <cellStyle name="Normal 2 3" xfId="42" xr:uid="{00000000-0005-0000-0000-00001E000000}"/>
    <cellStyle name="Normal 2 4" xfId="49" xr:uid="{00000000-0005-0000-0000-00001F000000}"/>
    <cellStyle name="Normal 2 5" xfId="59" xr:uid="{00000000-0005-0000-0000-000020000000}"/>
    <cellStyle name="Normal 3" xfId="24" xr:uid="{00000000-0005-0000-0000-000021000000}"/>
    <cellStyle name="Normal 4" xfId="25" xr:uid="{00000000-0005-0000-0000-000022000000}"/>
    <cellStyle name="Normal 5" xfId="30" xr:uid="{00000000-0005-0000-0000-000023000000}"/>
    <cellStyle name="Normal 5 2" xfId="37" xr:uid="{00000000-0005-0000-0000-000024000000}"/>
    <cellStyle name="Normal 5 2 2" xfId="55" xr:uid="{00000000-0005-0000-0000-000025000000}"/>
    <cellStyle name="Normal 5 3" xfId="45" xr:uid="{00000000-0005-0000-0000-000026000000}"/>
    <cellStyle name="Normal 5 4" xfId="52" xr:uid="{00000000-0005-0000-0000-000027000000}"/>
    <cellStyle name="Normal 6" xfId="31" xr:uid="{00000000-0005-0000-0000-000028000000}"/>
    <cellStyle name="Normal 6 2" xfId="38" xr:uid="{00000000-0005-0000-0000-000029000000}"/>
    <cellStyle name="Normal 6 3" xfId="46" xr:uid="{00000000-0005-0000-0000-00002A000000}"/>
    <cellStyle name="Normal 6 4" xfId="53" xr:uid="{00000000-0005-0000-0000-00002B000000}"/>
    <cellStyle name="Normal 7" xfId="33" xr:uid="{00000000-0005-0000-0000-00002C000000}"/>
    <cellStyle name="Normal 7 2" xfId="40" xr:uid="{00000000-0005-0000-0000-00002D000000}"/>
    <cellStyle name="Normal 7 3" xfId="48" xr:uid="{00000000-0005-0000-0000-00002E000000}"/>
    <cellStyle name="Normal 7 4" xfId="60" xr:uid="{00000000-0005-0000-0000-00002F000000}"/>
    <cellStyle name="Normal 8" xfId="41" xr:uid="{00000000-0005-0000-0000-000030000000}"/>
    <cellStyle name="Normal 8 2" xfId="58" xr:uid="{00000000-0005-0000-0000-000031000000}"/>
    <cellStyle name="Normal 8 3" xfId="62" xr:uid="{B1E68B3C-D42C-499D-826E-A1DCF25BA553}"/>
    <cellStyle name="Porcentaje" xfId="29" builtinId="5"/>
    <cellStyle name="Porcentaje 2" xfId="32" xr:uid="{00000000-0005-0000-0000-000033000000}"/>
    <cellStyle name="Porcentaje 2 2" xfId="39" xr:uid="{00000000-0005-0000-0000-000034000000}"/>
    <cellStyle name="Porcentaje 2 3" xfId="47" xr:uid="{00000000-0005-0000-0000-000035000000}"/>
    <cellStyle name="Porcentaje 2 4" xfId="54" xr:uid="{00000000-0005-0000-0000-000036000000}"/>
    <cellStyle name="Porcentaje 3" xfId="36" xr:uid="{00000000-0005-0000-0000-000037000000}"/>
    <cellStyle name="Porcentaje 4" xfId="44" xr:uid="{00000000-0005-0000-0000-000038000000}"/>
    <cellStyle name="Porcentaje 5" xfId="51" xr:uid="{00000000-0005-0000-0000-000039000000}"/>
    <cellStyle name="Porcentaje 6" xfId="57" xr:uid="{00000000-0005-0000-0000-00003A000000}"/>
    <cellStyle name="Porcentual 2" xfId="26" xr:uid="{00000000-0005-0000-0000-00003B000000}"/>
    <cellStyle name="Porcentual 3" xfId="27" xr:uid="{00000000-0005-0000-0000-00003C000000}"/>
    <cellStyle name="Porcentual 4" xfId="28" xr:uid="{00000000-0005-0000-0000-00003D000000}"/>
  </cellStyles>
  <dxfs count="832">
    <dxf>
      <font>
        <color rgb="FFFF0000"/>
      </font>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rgb="FFFF0000"/>
      </font>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rgb="FFFF0000"/>
      </font>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rgb="FFFF0000"/>
      </font>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ont>
        <color rgb="FFFF0000"/>
      </font>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66FF33"/>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C000"/>
        </patternFill>
      </fill>
    </dxf>
    <dxf>
      <fill>
        <patternFill>
          <bgColor rgb="FFFF0000"/>
        </patternFill>
      </fill>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FE5"/>
      <color rgb="FFE5FFE5"/>
      <color rgb="FFFFDDEE"/>
      <color rgb="FFD8E3FC"/>
      <color rgb="FFFF9966"/>
      <color rgb="FF66FF33"/>
      <color rgb="FFFFF3FF"/>
      <color rgb="FFFFE7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0A2-4198-8C7A-11810BBCD57D}"/>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0A2-4198-8C7A-11810BBCD57D}"/>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0A2-4198-8C7A-11810BBCD57D}"/>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0A2-4198-8C7A-11810BBCD57D}"/>
              </c:ext>
            </c:extLst>
          </c:dPt>
          <c:dLbls>
            <c:dLbl>
              <c:idx val="0"/>
              <c:layout>
                <c:manualLayout>
                  <c:x val="-2.188715244037109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A2-4198-8C7A-11810BBCD57D}"/>
                </c:ext>
              </c:extLst>
            </c:dLbl>
            <c:dLbl>
              <c:idx val="1"/>
              <c:layout>
                <c:manualLayout>
                  <c:x val="6.7119717023378961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0A2-4198-8C7A-11810BBCD57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C0A2-4198-8C7A-11810BBCD57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C0A2-4198-8C7A-11810BBCD57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Gráficas'!$C$11:$C$14</c:f>
              <c:strCache>
                <c:ptCount val="4"/>
                <c:pt idx="0">
                  <c:v>BAJA</c:v>
                </c:pt>
                <c:pt idx="1">
                  <c:v>MODERADA</c:v>
                </c:pt>
                <c:pt idx="2">
                  <c:v>ALTA</c:v>
                </c:pt>
                <c:pt idx="3">
                  <c:v>EXTREMA</c:v>
                </c:pt>
              </c:strCache>
            </c:strRef>
          </c:cat>
          <c:val>
            <c:numRef>
              <c:f>' Gráficas'!$J$11:$J$14</c:f>
              <c:numCache>
                <c:formatCode>General</c:formatCode>
                <c:ptCount val="4"/>
                <c:pt idx="0">
                  <c:v>0</c:v>
                </c:pt>
                <c:pt idx="1">
                  <c:v>0</c:v>
                </c:pt>
                <c:pt idx="2">
                  <c:v>15</c:v>
                </c:pt>
                <c:pt idx="3">
                  <c:v>9</c:v>
                </c:pt>
              </c:numCache>
            </c:numRef>
          </c:val>
          <c:extLst>
            <c:ext xmlns:c16="http://schemas.microsoft.com/office/drawing/2014/chart" uri="{C3380CC4-5D6E-409C-BE32-E72D297353CC}">
              <c16:uniqueId val="{00000008-C0A2-4198-8C7A-11810BBCD57D}"/>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tx>
            <c:strRef>
              <c:f>' Gráficas'!$C$31:$J$31</c:f>
              <c:strCache>
                <c:ptCount val="1"/>
                <c:pt idx="0">
                  <c:v>DISTRIBUCIÓN ZONA RIESGOS INHERENTES</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7E2-493F-8BE6-2F0D90ED0402}"/>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7E2-493F-8BE6-2F0D90ED0402}"/>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7E2-493F-8BE6-2F0D90ED0402}"/>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7E2-493F-8BE6-2F0D90ED040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B7E2-493F-8BE6-2F0D90ED0402}"/>
                </c:ext>
              </c:extLst>
            </c:dLbl>
            <c:dLbl>
              <c:idx val="1"/>
              <c:layout>
                <c:manualLayout>
                  <c:x val="3.3715114977169954E-3"/>
                  <c:y val="-4.932543188781344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7E2-493F-8BE6-2F0D90ED040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B7E2-493F-8BE6-2F0D90ED0402}"/>
                </c:ext>
              </c:extLst>
            </c:dLbl>
            <c:dLbl>
              <c:idx val="3"/>
              <c:layout>
                <c:manualLayout>
                  <c:x val="-2.528633623287746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7E2-493F-8BE6-2F0D90ED0402}"/>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Gráficas'!$C$34:$D$37</c:f>
              <c:strCache>
                <c:ptCount val="4"/>
                <c:pt idx="0">
                  <c:v>BAJO</c:v>
                </c:pt>
                <c:pt idx="1">
                  <c:v>MEDIO</c:v>
                </c:pt>
                <c:pt idx="2">
                  <c:v>ALTO</c:v>
                </c:pt>
                <c:pt idx="3">
                  <c:v>CRITICO</c:v>
                </c:pt>
              </c:strCache>
            </c:strRef>
          </c:cat>
          <c:val>
            <c:numRef>
              <c:f>' Gráficas'!$J$34:$J$37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7E2-493F-8BE6-2F0D90ED0402}"/>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tx>
            <c:strRef>
              <c:f>' Gráficas'!$C$54:$J$54</c:f>
              <c:strCache>
                <c:ptCount val="1"/>
                <c:pt idx="0">
                  <c:v>DISTRIBUCIÓN ZONA RIESGOS INHERENTES</c:v>
                </c:pt>
              </c:strCache>
            </c:strRef>
          </c:tx>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724-4045-B720-68D7B0112EAB}"/>
              </c:ext>
            </c:extLst>
          </c:dPt>
          <c:dPt>
            <c:idx val="1"/>
            <c:bubble3D val="0"/>
            <c:explosion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724-4045-B720-68D7B0112EA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724-4045-B720-68D7B0112EA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724-4045-B720-68D7B0112EAB}"/>
              </c:ext>
            </c:extLst>
          </c:dPt>
          <c:dLbls>
            <c:dLbl>
              <c:idx val="0"/>
              <c:layout>
                <c:manualLayout>
                  <c:x val="2.6599915075756632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24-4045-B720-68D7B0112EAB}"/>
                </c:ext>
              </c:extLst>
            </c:dLbl>
            <c:dLbl>
              <c:idx val="1"/>
              <c:layout>
                <c:manualLayout>
                  <c:x val="-5.3199830151513397E-3"/>
                  <c:y val="7.625746186889276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724-4045-B720-68D7B0112EA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C724-4045-B720-68D7B0112EAB}"/>
                </c:ext>
              </c:extLst>
            </c:dLbl>
            <c:dLbl>
              <c:idx val="3"/>
              <c:layout>
                <c:manualLayout>
                  <c:x val="1.2413293702019792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724-4045-B720-68D7B0112EA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Gráficas'!$C$57:$D$60</c:f>
              <c:strCache>
                <c:ptCount val="4"/>
                <c:pt idx="0">
                  <c:v>BAJO</c:v>
                </c:pt>
                <c:pt idx="1">
                  <c:v>MEDIO</c:v>
                </c:pt>
                <c:pt idx="2">
                  <c:v>ALTO</c:v>
                </c:pt>
                <c:pt idx="3">
                  <c:v>CRITICO</c:v>
                </c:pt>
              </c:strCache>
            </c:strRef>
          </c:cat>
          <c:val>
            <c:numRef>
              <c:f>' Gráficas'!$J$57:$J$60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724-4045-B720-68D7B0112EAB}"/>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208939465353461E-2"/>
          <c:y val="0.14316873357846205"/>
          <c:w val="0.92498834256647688"/>
          <c:h val="0.85381099874364041"/>
        </c:manualLayout>
      </c:layout>
      <c:pie3DChart>
        <c:varyColors val="1"/>
        <c:ser>
          <c:idx val="0"/>
          <c:order val="0"/>
          <c:tx>
            <c:strRef>
              <c:f>' Gráficas'!$C$76:$J$76</c:f>
              <c:strCache>
                <c:ptCount val="1"/>
                <c:pt idx="0">
                  <c:v>DISTRIBUCIÓN ZONA RIESGOS INHERENTES</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682-46C3-9602-80CE9396ABB8}"/>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682-46C3-9602-80CE9396ABB8}"/>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682-46C3-9602-80CE9396ABB8}"/>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682-46C3-9602-80CE9396ABB8}"/>
              </c:ext>
            </c:extLst>
          </c:dPt>
          <c:dLbls>
            <c:dLbl>
              <c:idx val="0"/>
              <c:layout>
                <c:manualLayout>
                  <c:x val="1.2462255501630954E-2"/>
                  <c:y val="3.557416326019932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82-46C3-9602-80CE9396ABB8}"/>
                </c:ext>
              </c:extLst>
            </c:dLbl>
            <c:dLbl>
              <c:idx val="1"/>
              <c:layout>
                <c:manualLayout>
                  <c:x val="6.6320089129393543E-3"/>
                  <c:y val="-1.0869757650026313E-16"/>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82-46C3-9602-80CE9396ABB8}"/>
                </c:ext>
              </c:extLst>
            </c:dLbl>
            <c:dLbl>
              <c:idx val="2"/>
              <c:layout>
                <c:manualLayout>
                  <c:x val="2.9097200857945451E-2"/>
                  <c:y val="-5.33612448902989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4.7363673357014101E-2"/>
                      <c:h val="0.16251463582701059"/>
                    </c:manualLayout>
                  </c15:layout>
                </c:ext>
                <c:ext xmlns:c16="http://schemas.microsoft.com/office/drawing/2014/chart" uri="{C3380CC4-5D6E-409C-BE32-E72D297353CC}">
                  <c16:uniqueId val="{00000005-6682-46C3-9602-80CE9396ABB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6682-46C3-9602-80CE9396ABB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Gráficas'!$C$79:$D$82</c:f>
              <c:strCache>
                <c:ptCount val="4"/>
                <c:pt idx="0">
                  <c:v>BAJA</c:v>
                </c:pt>
                <c:pt idx="1">
                  <c:v>MODERADA</c:v>
                </c:pt>
                <c:pt idx="2">
                  <c:v>ALTA</c:v>
                </c:pt>
                <c:pt idx="3">
                  <c:v>EXTREMA</c:v>
                </c:pt>
              </c:strCache>
            </c:strRef>
          </c:cat>
          <c:val>
            <c:numRef>
              <c:f>' Gráficas'!$J$79:$J$82</c:f>
              <c:numCache>
                <c:formatCode>General</c:formatCode>
                <c:ptCount val="4"/>
                <c:pt idx="0">
                  <c:v>0</c:v>
                </c:pt>
                <c:pt idx="1">
                  <c:v>0</c:v>
                </c:pt>
                <c:pt idx="2">
                  <c:v>19</c:v>
                </c:pt>
                <c:pt idx="3">
                  <c:v>0</c:v>
                </c:pt>
              </c:numCache>
            </c:numRef>
          </c:val>
          <c:extLst>
            <c:ext xmlns:c16="http://schemas.microsoft.com/office/drawing/2014/chart" uri="{C3380CC4-5D6E-409C-BE32-E72D297353CC}">
              <c16:uniqueId val="{00000008-6682-46C3-9602-80CE9396ABB8}"/>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Escalas de Valoraci&#243;n'!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Matriz de Riesgos Integrada'!A1"/></Relationships>
</file>

<file path=xl/drawings/_rels/drawing4.xml.rels><?xml version="1.0" encoding="UTF-8" standalone="yes"?>
<Relationships xmlns="http://schemas.openxmlformats.org/package/2006/relationships"><Relationship Id="rId2" Type="http://schemas.openxmlformats.org/officeDocument/2006/relationships/hyperlink" Target="#' Gr&#225;fica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hyperlink" Target="#'Matriz de Riesgos Integrada'!A1"/><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9184821</xdr:colOff>
      <xdr:row>0</xdr:row>
      <xdr:rowOff>4762500</xdr:rowOff>
    </xdr:to>
    <xdr:pic>
      <xdr:nvPicPr>
        <xdr:cNvPr id="2" name="Imagen 1">
          <a:extLst>
            <a:ext uri="{FF2B5EF4-FFF2-40B4-BE49-F238E27FC236}">
              <a16:creationId xmlns:a16="http://schemas.microsoft.com/office/drawing/2014/main" id="{1786ED00-1CCC-4497-87BA-916FF48E45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84821" cy="476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761999</xdr:colOff>
      <xdr:row>6</xdr:row>
      <xdr:rowOff>19050</xdr:rowOff>
    </xdr:from>
    <xdr:to>
      <xdr:col>3</xdr:col>
      <xdr:colOff>752474</xdr:colOff>
      <xdr:row>10</xdr:row>
      <xdr:rowOff>85725</xdr:rowOff>
    </xdr:to>
    <xdr:sp macro="" textlink="">
      <xdr:nvSpPr>
        <xdr:cNvPr id="3" name="2 Llamada de flecha hacia abajo">
          <a:extLst>
            <a:ext uri="{FF2B5EF4-FFF2-40B4-BE49-F238E27FC236}">
              <a16:creationId xmlns:a16="http://schemas.microsoft.com/office/drawing/2014/main" id="{F2D6E6F5-8892-4F5B-9772-8BB0BA216140}"/>
            </a:ext>
          </a:extLst>
        </xdr:cNvPr>
        <xdr:cNvSpPr/>
      </xdr:nvSpPr>
      <xdr:spPr>
        <a:xfrm>
          <a:off x="257174" y="1057275"/>
          <a:ext cx="2381250" cy="742950"/>
        </a:xfrm>
        <a:prstGeom prst="downArrowCallout">
          <a:avLst/>
        </a:prstGeom>
        <a:solidFill>
          <a:schemeClr val="tx2">
            <a:lumMod val="60000"/>
            <a:lumOff val="40000"/>
          </a:schemeClr>
        </a:solidFill>
        <a:ln w="635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chemeClr val="bg1"/>
              </a:solidFill>
            </a:rPr>
            <a:t>PROCESOS ESTRATÉGICOS</a:t>
          </a:r>
        </a:p>
      </xdr:txBody>
    </xdr:sp>
    <xdr:clientData/>
  </xdr:twoCellAnchor>
  <xdr:twoCellAnchor>
    <xdr:from>
      <xdr:col>5</xdr:col>
      <xdr:colOff>19049</xdr:colOff>
      <xdr:row>6</xdr:row>
      <xdr:rowOff>9525</xdr:rowOff>
    </xdr:from>
    <xdr:to>
      <xdr:col>8</xdr:col>
      <xdr:colOff>9524</xdr:colOff>
      <xdr:row>10</xdr:row>
      <xdr:rowOff>76200</xdr:rowOff>
    </xdr:to>
    <xdr:sp macro="" textlink="">
      <xdr:nvSpPr>
        <xdr:cNvPr id="4" name="6 Llamada de flecha hacia abajo">
          <a:extLst>
            <a:ext uri="{FF2B5EF4-FFF2-40B4-BE49-F238E27FC236}">
              <a16:creationId xmlns:a16="http://schemas.microsoft.com/office/drawing/2014/main" id="{B2BC1822-E722-4EE1-BE04-CE9D23197BEC}"/>
            </a:ext>
          </a:extLst>
        </xdr:cNvPr>
        <xdr:cNvSpPr/>
      </xdr:nvSpPr>
      <xdr:spPr>
        <a:xfrm>
          <a:off x="3047999" y="1047750"/>
          <a:ext cx="2886075" cy="752475"/>
        </a:xfrm>
        <a:prstGeom prst="downArrowCallout">
          <a:avLst/>
        </a:prstGeom>
        <a:ln>
          <a:noFill/>
        </a:ln>
        <a:effectLst/>
        <a:scene3d>
          <a:camera prst="orthographicFront">
            <a:rot lat="0" lon="0" rev="0"/>
          </a:camera>
          <a:lightRig rig="contrasting" dir="t">
            <a:rot lat="0" lon="0" rev="7800000"/>
          </a:lightRig>
        </a:scene3d>
        <a:sp3d>
          <a:bevelT w="139700" h="139700"/>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400" b="1">
              <a:solidFill>
                <a:schemeClr val="bg1"/>
              </a:solidFill>
            </a:rPr>
            <a:t>PROCESOS</a:t>
          </a:r>
          <a:r>
            <a:rPr lang="es-CO" sz="1400" b="1" baseline="0">
              <a:solidFill>
                <a:schemeClr val="bg1"/>
              </a:solidFill>
            </a:rPr>
            <a:t> MISIONALES</a:t>
          </a:r>
          <a:endParaRPr lang="es-CO" sz="1400" b="1">
            <a:solidFill>
              <a:schemeClr val="bg1"/>
            </a:solidFill>
          </a:endParaRPr>
        </a:p>
      </xdr:txBody>
    </xdr:sp>
    <xdr:clientData/>
  </xdr:twoCellAnchor>
  <xdr:twoCellAnchor>
    <xdr:from>
      <xdr:col>9</xdr:col>
      <xdr:colOff>9524</xdr:colOff>
      <xdr:row>6</xdr:row>
      <xdr:rowOff>9525</xdr:rowOff>
    </xdr:from>
    <xdr:to>
      <xdr:col>14</xdr:col>
      <xdr:colOff>752475</xdr:colOff>
      <xdr:row>10</xdr:row>
      <xdr:rowOff>0</xdr:rowOff>
    </xdr:to>
    <xdr:sp macro="" textlink="">
      <xdr:nvSpPr>
        <xdr:cNvPr id="5" name="7 Llamada de flecha hacia abajo">
          <a:extLst>
            <a:ext uri="{FF2B5EF4-FFF2-40B4-BE49-F238E27FC236}">
              <a16:creationId xmlns:a16="http://schemas.microsoft.com/office/drawing/2014/main" id="{46B48240-53A9-4064-B3D5-A9EBC2F38182}"/>
            </a:ext>
          </a:extLst>
        </xdr:cNvPr>
        <xdr:cNvSpPr/>
      </xdr:nvSpPr>
      <xdr:spPr>
        <a:xfrm>
          <a:off x="6315074" y="1047750"/>
          <a:ext cx="5572126" cy="752475"/>
        </a:xfrm>
        <a:prstGeom prst="downArrowCallout">
          <a:avLst/>
        </a:prstGeom>
        <a:ln>
          <a:noFill/>
        </a:ln>
        <a:effectLst/>
        <a:scene3d>
          <a:camera prst="orthographicFront">
            <a:rot lat="0" lon="0" rev="0"/>
          </a:camera>
          <a:lightRig rig="contrasting" dir="t">
            <a:rot lat="0" lon="0" rev="7800000"/>
          </a:lightRig>
        </a:scene3d>
        <a:sp3d>
          <a:bevelT w="139700" h="139700"/>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CO" sz="1400" b="1">
              <a:solidFill>
                <a:schemeClr val="bg1"/>
              </a:solidFill>
            </a:rPr>
            <a:t>PROCESOS DE APOYO</a:t>
          </a:r>
        </a:p>
      </xdr:txBody>
    </xdr:sp>
    <xdr:clientData/>
  </xdr:twoCellAnchor>
  <xdr:twoCellAnchor>
    <xdr:from>
      <xdr:col>16</xdr:col>
      <xdr:colOff>19049</xdr:colOff>
      <xdr:row>6</xdr:row>
      <xdr:rowOff>9525</xdr:rowOff>
    </xdr:from>
    <xdr:to>
      <xdr:col>19</xdr:col>
      <xdr:colOff>9524</xdr:colOff>
      <xdr:row>10</xdr:row>
      <xdr:rowOff>76200</xdr:rowOff>
    </xdr:to>
    <xdr:sp macro="" textlink="">
      <xdr:nvSpPr>
        <xdr:cNvPr id="6" name="8 Llamada de flecha hacia abajo">
          <a:extLst>
            <a:ext uri="{FF2B5EF4-FFF2-40B4-BE49-F238E27FC236}">
              <a16:creationId xmlns:a16="http://schemas.microsoft.com/office/drawing/2014/main" id="{3D92E924-663E-47F3-8BD5-51425A90B344}"/>
            </a:ext>
          </a:extLst>
        </xdr:cNvPr>
        <xdr:cNvSpPr/>
      </xdr:nvSpPr>
      <xdr:spPr>
        <a:xfrm>
          <a:off x="12287249" y="1047750"/>
          <a:ext cx="3000375" cy="752475"/>
        </a:xfrm>
        <a:prstGeom prst="downArrowCallout">
          <a:avLst/>
        </a:prstGeom>
        <a:solidFill>
          <a:srgbClr val="FFC000"/>
        </a:solidFill>
        <a:ln>
          <a:noFill/>
        </a:ln>
        <a:effectLst/>
        <a:scene3d>
          <a:camera prst="orthographicFront">
            <a:rot lat="0" lon="0" rev="0"/>
          </a:camera>
          <a:lightRig rig="contrasting" dir="t">
            <a:rot lat="0" lon="0" rev="7800000"/>
          </a:lightRig>
        </a:scene3d>
        <a:sp3d>
          <a:bevelT w="139700" h="139700"/>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200" b="1">
              <a:solidFill>
                <a:schemeClr val="bg1"/>
              </a:solidFill>
            </a:rPr>
            <a:t>PROCESOS DE EVALUACIÓN Y CONTROL</a:t>
          </a:r>
        </a:p>
      </xdr:txBody>
    </xdr:sp>
    <xdr:clientData/>
  </xdr:twoCellAnchor>
  <xdr:twoCellAnchor editAs="oneCell">
    <xdr:from>
      <xdr:col>1</xdr:col>
      <xdr:colOff>133350</xdr:colOff>
      <xdr:row>0</xdr:row>
      <xdr:rowOff>152368</xdr:rowOff>
    </xdr:from>
    <xdr:to>
      <xdr:col>2</xdr:col>
      <xdr:colOff>295275</xdr:colOff>
      <xdr:row>1</xdr:row>
      <xdr:rowOff>295275</xdr:rowOff>
    </xdr:to>
    <xdr:pic>
      <xdr:nvPicPr>
        <xdr:cNvPr id="7" name="Imagen 6">
          <a:extLst>
            <a:ext uri="{FF2B5EF4-FFF2-40B4-BE49-F238E27FC236}">
              <a16:creationId xmlns:a16="http://schemas.microsoft.com/office/drawing/2014/main" id="{3B5802AE-FE7C-400B-A32F-6E7109A8FF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95350" y="152368"/>
          <a:ext cx="923925" cy="476282"/>
        </a:xfrm>
        <a:prstGeom prst="rect">
          <a:avLst/>
        </a:prstGeom>
        <a:noFill/>
        <a:ln w="9525" algn="ctr">
          <a:noFill/>
          <a:miter lim="800000"/>
          <a:headEnd/>
          <a:tailEnd/>
        </a:ln>
      </xdr:spPr>
    </xdr:pic>
    <xdr:clientData/>
  </xdr:twoCellAnchor>
  <xdr:twoCellAnchor>
    <xdr:from>
      <xdr:col>17</xdr:col>
      <xdr:colOff>685800</xdr:colOff>
      <xdr:row>24</xdr:row>
      <xdr:rowOff>95250</xdr:rowOff>
    </xdr:from>
    <xdr:to>
      <xdr:col>18</xdr:col>
      <xdr:colOff>730250</xdr:colOff>
      <xdr:row>26</xdr:row>
      <xdr:rowOff>21166</xdr:rowOff>
    </xdr:to>
    <xdr:sp macro="" textlink="">
      <xdr:nvSpPr>
        <xdr:cNvPr id="8" name="Flecha: a la derecha 7">
          <a:hlinkClick xmlns:r="http://schemas.openxmlformats.org/officeDocument/2006/relationships" r:id="rId2"/>
          <a:extLst>
            <a:ext uri="{FF2B5EF4-FFF2-40B4-BE49-F238E27FC236}">
              <a16:creationId xmlns:a16="http://schemas.microsoft.com/office/drawing/2014/main" id="{CA3D806F-E6CA-4073-976F-10CE629B74C6}"/>
            </a:ext>
          </a:extLst>
        </xdr:cNvPr>
        <xdr:cNvSpPr/>
      </xdr:nvSpPr>
      <xdr:spPr>
        <a:xfrm>
          <a:off x="13830300" y="5981700"/>
          <a:ext cx="892175" cy="306916"/>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690562</xdr:colOff>
      <xdr:row>67</xdr:row>
      <xdr:rowOff>369093</xdr:rowOff>
    </xdr:from>
    <xdr:to>
      <xdr:col>15</xdr:col>
      <xdr:colOff>1647031</xdr:colOff>
      <xdr:row>68</xdr:row>
      <xdr:rowOff>175947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D449FDFB-65D6-4E9C-8437-D26B60D67426}"/>
            </a:ext>
          </a:extLst>
        </xdr:cNvPr>
        <xdr:cNvSpPr/>
      </xdr:nvSpPr>
      <xdr:spPr>
        <a:xfrm>
          <a:off x="16406812" y="22205156"/>
          <a:ext cx="956469" cy="306916"/>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twoCellAnchor>
    <xdr:from>
      <xdr:col>15</xdr:col>
      <xdr:colOff>226219</xdr:colOff>
      <xdr:row>0</xdr:row>
      <xdr:rowOff>250030</xdr:rowOff>
    </xdr:from>
    <xdr:to>
      <xdr:col>15</xdr:col>
      <xdr:colOff>1158874</xdr:colOff>
      <xdr:row>1</xdr:row>
      <xdr:rowOff>80696</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97F0774F-6C26-4C20-8D0D-BC2E59DE1B8C}"/>
            </a:ext>
          </a:extLst>
        </xdr:cNvPr>
        <xdr:cNvSpPr/>
      </xdr:nvSpPr>
      <xdr:spPr>
        <a:xfrm>
          <a:off x="15942469" y="250030"/>
          <a:ext cx="932655" cy="306916"/>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1284174</xdr:colOff>
      <xdr:row>0</xdr:row>
      <xdr:rowOff>37436</xdr:rowOff>
    </xdr:from>
    <xdr:to>
      <xdr:col>4</xdr:col>
      <xdr:colOff>194582</xdr:colOff>
      <xdr:row>5</xdr:row>
      <xdr:rowOff>124424</xdr:rowOff>
    </xdr:to>
    <xdr:pic>
      <xdr:nvPicPr>
        <xdr:cNvPr id="3" name="Imagen 2">
          <a:extLst>
            <a:ext uri="{FF2B5EF4-FFF2-40B4-BE49-F238E27FC236}">
              <a16:creationId xmlns:a16="http://schemas.microsoft.com/office/drawing/2014/main" id="{D954A2E1-3B9A-44EB-9E75-3B535D7A6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53745" y="37436"/>
          <a:ext cx="1736612" cy="917024"/>
        </a:xfrm>
        <a:prstGeom prst="rect">
          <a:avLst/>
        </a:prstGeom>
        <a:solidFill>
          <a:sysClr val="window" lastClr="FFFFFF"/>
        </a:solidFill>
      </xdr:spPr>
    </xdr:pic>
    <xdr:clientData/>
  </xdr:twoCellAnchor>
  <xdr:twoCellAnchor>
    <xdr:from>
      <xdr:col>0</xdr:col>
      <xdr:colOff>408215</xdr:colOff>
      <xdr:row>2</xdr:row>
      <xdr:rowOff>13607</xdr:rowOff>
    </xdr:from>
    <xdr:to>
      <xdr:col>0</xdr:col>
      <xdr:colOff>1374321</xdr:colOff>
      <xdr:row>3</xdr:row>
      <xdr:rowOff>136072</xdr:rowOff>
    </xdr:to>
    <xdr:sp macro="" textlink="">
      <xdr:nvSpPr>
        <xdr:cNvPr id="4" name="Flecha: a la derecha 3">
          <a:hlinkClick xmlns:r="http://schemas.openxmlformats.org/officeDocument/2006/relationships" r:id="rId2"/>
          <a:extLst>
            <a:ext uri="{FF2B5EF4-FFF2-40B4-BE49-F238E27FC236}">
              <a16:creationId xmlns:a16="http://schemas.microsoft.com/office/drawing/2014/main" id="{DFF34F27-F7FF-4DE3-ACDB-1E9A7FF0BD22}"/>
            </a:ext>
          </a:extLst>
        </xdr:cNvPr>
        <xdr:cNvSpPr/>
      </xdr:nvSpPr>
      <xdr:spPr>
        <a:xfrm>
          <a:off x="408215" y="353786"/>
          <a:ext cx="966106" cy="272143"/>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133351</xdr:colOff>
      <xdr:row>8</xdr:row>
      <xdr:rowOff>9525</xdr:rowOff>
    </xdr:from>
    <xdr:to>
      <xdr:col>9</xdr:col>
      <xdr:colOff>695325</xdr:colOff>
      <xdr:row>9</xdr:row>
      <xdr:rowOff>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1024778</xdr:colOff>
      <xdr:row>0</xdr:row>
      <xdr:rowOff>47843</xdr:rowOff>
    </xdr:from>
    <xdr:to>
      <xdr:col>0</xdr:col>
      <xdr:colOff>2185147</xdr:colOff>
      <xdr:row>3</xdr:row>
      <xdr:rowOff>66668</xdr:rowOff>
    </xdr:to>
    <xdr:pic>
      <xdr:nvPicPr>
        <xdr:cNvPr id="10" name="Imagen 9">
          <a:extLst>
            <a:ext uri="{FF2B5EF4-FFF2-40B4-BE49-F238E27FC236}">
              <a16:creationId xmlns:a16="http://schemas.microsoft.com/office/drawing/2014/main" id="{F220B62B-27C1-4A09-A244-DEB7EA11C4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24778" y="47843"/>
          <a:ext cx="1160369" cy="612737"/>
        </a:xfrm>
        <a:prstGeom prst="rect">
          <a:avLst/>
        </a:prstGeom>
        <a:solidFill>
          <a:sysClr val="window" lastClr="FFFFFF"/>
        </a:solidFill>
      </xdr:spPr>
    </xdr:pic>
    <xdr:clientData/>
  </xdr:twoCellAnchor>
  <xdr:twoCellAnchor>
    <xdr:from>
      <xdr:col>2</xdr:col>
      <xdr:colOff>21292</xdr:colOff>
      <xdr:row>31</xdr:row>
      <xdr:rowOff>143995</xdr:rowOff>
    </xdr:from>
    <xdr:to>
      <xdr:col>9</xdr:col>
      <xdr:colOff>573741</xdr:colOff>
      <xdr:row>31</xdr:row>
      <xdr:rowOff>2129117</xdr:rowOff>
    </xdr:to>
    <xdr:graphicFrame macro="">
      <xdr:nvGraphicFramePr>
        <xdr:cNvPr id="5" name="Gráfico 4">
          <a:extLst>
            <a:ext uri="{FF2B5EF4-FFF2-40B4-BE49-F238E27FC236}">
              <a16:creationId xmlns:a16="http://schemas.microsoft.com/office/drawing/2014/main" id="{488EC2A7-16B8-41DC-930B-FA4F40183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21292</xdr:colOff>
      <xdr:row>54</xdr:row>
      <xdr:rowOff>246529</xdr:rowOff>
    </xdr:from>
    <xdr:to>
      <xdr:col>9</xdr:col>
      <xdr:colOff>201705</xdr:colOff>
      <xdr:row>54</xdr:row>
      <xdr:rowOff>2140324</xdr:rowOff>
    </xdr:to>
    <xdr:graphicFrame macro="">
      <xdr:nvGraphicFramePr>
        <xdr:cNvPr id="8" name="Gráfico 7">
          <a:extLst>
            <a:ext uri="{FF2B5EF4-FFF2-40B4-BE49-F238E27FC236}">
              <a16:creationId xmlns:a16="http://schemas.microsoft.com/office/drawing/2014/main" id="{1849AC04-62D7-4754-BC5D-43F9C7101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133350</xdr:colOff>
      <xdr:row>76</xdr:row>
      <xdr:rowOff>9525</xdr:rowOff>
    </xdr:from>
    <xdr:to>
      <xdr:col>9</xdr:col>
      <xdr:colOff>896471</xdr:colOff>
      <xdr:row>76</xdr:row>
      <xdr:rowOff>2151529</xdr:rowOff>
    </xdr:to>
    <xdr:graphicFrame macro="">
      <xdr:nvGraphicFramePr>
        <xdr:cNvPr id="9" name="Gráfico 8">
          <a:extLst>
            <a:ext uri="{FF2B5EF4-FFF2-40B4-BE49-F238E27FC236}">
              <a16:creationId xmlns:a16="http://schemas.microsoft.com/office/drawing/2014/main" id="{0CE6128B-5FDE-4616-A7C9-CFB5EDFF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22412</xdr:colOff>
      <xdr:row>0</xdr:row>
      <xdr:rowOff>190500</xdr:rowOff>
    </xdr:from>
    <xdr:to>
      <xdr:col>15</xdr:col>
      <xdr:colOff>758265</xdr:colOff>
      <xdr:row>3</xdr:row>
      <xdr:rowOff>0</xdr:rowOff>
    </xdr:to>
    <xdr:sp macro="" textlink="">
      <xdr:nvSpPr>
        <xdr:cNvPr id="7" name="Flecha: a la derecha 6">
          <a:hlinkClick xmlns:r="http://schemas.openxmlformats.org/officeDocument/2006/relationships" r:id="rId6"/>
          <a:extLst>
            <a:ext uri="{FF2B5EF4-FFF2-40B4-BE49-F238E27FC236}">
              <a16:creationId xmlns:a16="http://schemas.microsoft.com/office/drawing/2014/main" id="{100AA5BB-3F6E-4E46-BC43-CC135C419634}"/>
            </a:ext>
          </a:extLst>
        </xdr:cNvPr>
        <xdr:cNvSpPr/>
      </xdr:nvSpPr>
      <xdr:spPr>
        <a:xfrm>
          <a:off x="16192500" y="190500"/>
          <a:ext cx="735853" cy="403412"/>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t>INICIO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imy/Desktop/2020%20Matriz%20de%20Riesgos/2020%20Matriz%20de%20Riesgos%20Integrada%20-%20Banco%20de%20Progama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lan%20de%20Acci&#243;n%20Integrado%202021%20-%20V.1%20Enero%20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imy/Desktop/2020%20Matriz%20de%20Riesgos/2020%20Matriz%20de%20Riesgos%20Integrada%20-%20SI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imy/Desktop/2020%20Matriz%20de%20Riesgos/2020%20Matriz%20de%20Riesgos%20Integrada%20-%20Comunicacion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eimy/Desktop/2020%20Matriz%20de%20Riesgos/2020%20Matriz%20de%20Riesgos%20Integrada%20-%20Gesti&#243;n%20Jur&#237;d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eimy/Desktop/2020%20Matriz%20de%20Riesgos/2020%20Matriz%20de%20Riesgos%20Integrada%20-%20Enero%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eimy/Desktop/2020%20Matriz%20de%20Riesgos/2020%20Matriz%20de%20Riesgos%20Integrada%20-%20GT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eimy/Desktop/2020%20Matriz%20de%20Riesgos/2020%20Matriz%20de%20Riesgos%20Integrada%20-%20Control%20Inter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eimy/Desktop/2020%20Matriz%20de%20Riesgos/2020%20Matriz%20de%20Riesgos%20Integrada%20-%20Gesti&#243;n%20Contractual%20Corrupci&#243;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gomez/Documents/DOC/Planeaci&#243;n%202019/Riesgos/Matriz%20de%20Riesgos%20de%20Corrupci&#243;n.%2017%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sheetData sheetId="1"/>
      <sheetData sheetId="2">
        <row r="8">
          <cell r="E8" t="str">
            <v>INSIGNIFICANTE</v>
          </cell>
          <cell r="F8" t="str">
            <v>MENOR</v>
          </cell>
          <cell r="G8" t="str">
            <v>MODERADO</v>
          </cell>
          <cell r="H8" t="str">
            <v>MAYOR</v>
          </cell>
          <cell r="I8" t="str">
            <v>CATASTROFICO</v>
          </cell>
        </row>
        <row r="9">
          <cell r="E9">
            <v>1</v>
          </cell>
          <cell r="F9">
            <v>2</v>
          </cell>
          <cell r="G9">
            <v>3</v>
          </cell>
          <cell r="H9">
            <v>4</v>
          </cell>
          <cell r="I9">
            <v>5</v>
          </cell>
        </row>
        <row r="10">
          <cell r="C10" t="str">
            <v>RARA VEZ</v>
          </cell>
          <cell r="D10">
            <v>1</v>
          </cell>
        </row>
        <row r="11">
          <cell r="C11" t="str">
            <v>IMPROBABLE</v>
          </cell>
          <cell r="D11">
            <v>2</v>
          </cell>
        </row>
        <row r="12">
          <cell r="C12" t="str">
            <v>POSIBLE</v>
          </cell>
          <cell r="D12">
            <v>3</v>
          </cell>
        </row>
        <row r="13">
          <cell r="C13" t="str">
            <v>PROBABLE</v>
          </cell>
          <cell r="D13">
            <v>4</v>
          </cell>
        </row>
        <row r="14">
          <cell r="C14" t="str">
            <v>CASI SEGURO</v>
          </cell>
          <cell r="D14">
            <v>5</v>
          </cell>
        </row>
        <row r="62">
          <cell r="E62" t="str">
            <v>INSIGNIFICANTE</v>
          </cell>
          <cell r="F62" t="str">
            <v>MENOR</v>
          </cell>
          <cell r="G62" t="str">
            <v>MODERADO</v>
          </cell>
          <cell r="H62" t="str">
            <v>MAYOR</v>
          </cell>
          <cell r="I62" t="str">
            <v>CATASTROFICO</v>
          </cell>
        </row>
        <row r="63">
          <cell r="E63">
            <v>1</v>
          </cell>
          <cell r="F63">
            <v>2</v>
          </cell>
          <cell r="G63">
            <v>5</v>
          </cell>
          <cell r="H63">
            <v>15</v>
          </cell>
          <cell r="I63">
            <v>40</v>
          </cell>
        </row>
        <row r="64">
          <cell r="C64" t="str">
            <v>RARA VEZ</v>
          </cell>
          <cell r="D64">
            <v>1</v>
          </cell>
        </row>
        <row r="65">
          <cell r="C65" t="str">
            <v>IMPROBABLE</v>
          </cell>
          <cell r="D65">
            <v>2</v>
          </cell>
        </row>
        <row r="66">
          <cell r="C66" t="str">
            <v>POSIBLE</v>
          </cell>
          <cell r="D66">
            <v>3</v>
          </cell>
        </row>
        <row r="67">
          <cell r="C67" t="str">
            <v>PROBABLE</v>
          </cell>
          <cell r="D67">
            <v>6</v>
          </cell>
        </row>
        <row r="68">
          <cell r="C68" t="str">
            <v>CASI SEGURO</v>
          </cell>
          <cell r="D68">
            <v>15</v>
          </cell>
        </row>
      </sheetData>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ág 1"/>
      <sheetName val="Pág 2"/>
      <sheetName val="Pág 3"/>
      <sheetName val="Pág 4"/>
      <sheetName val="Pág 5"/>
      <sheetName val="Pág 6 Plan de Acción Integrado"/>
      <sheetName val="Pág 7 Plan de Adquisiciones"/>
      <sheetName val="Pág 8"/>
      <sheetName val="Listas y Códigos de Referenci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sheetData sheetId="1"/>
      <sheetData sheetId="2">
        <row r="8">
          <cell r="E8" t="str">
            <v>INSIGNIFICANTE</v>
          </cell>
          <cell r="F8" t="str">
            <v>MENOR</v>
          </cell>
          <cell r="G8" t="str">
            <v>MODERADO</v>
          </cell>
          <cell r="H8" t="str">
            <v>MAYOR</v>
          </cell>
          <cell r="I8" t="str">
            <v>CATASTROFICO</v>
          </cell>
        </row>
        <row r="9">
          <cell r="E9">
            <v>1</v>
          </cell>
          <cell r="F9">
            <v>2</v>
          </cell>
          <cell r="G9">
            <v>3</v>
          </cell>
          <cell r="H9">
            <v>4</v>
          </cell>
          <cell r="I9">
            <v>5</v>
          </cell>
        </row>
        <row r="10">
          <cell r="C10" t="str">
            <v>RARA VEZ</v>
          </cell>
          <cell r="D10">
            <v>1</v>
          </cell>
        </row>
        <row r="11">
          <cell r="C11" t="str">
            <v>IMPROBABLE</v>
          </cell>
          <cell r="D11">
            <v>2</v>
          </cell>
        </row>
        <row r="12">
          <cell r="C12" t="str">
            <v>POSIBLE</v>
          </cell>
          <cell r="D12">
            <v>3</v>
          </cell>
        </row>
        <row r="13">
          <cell r="C13" t="str">
            <v>PROBABLE</v>
          </cell>
          <cell r="D13">
            <v>4</v>
          </cell>
        </row>
        <row r="14">
          <cell r="C14" t="str">
            <v>CASI SEGURO</v>
          </cell>
          <cell r="D14">
            <v>5</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sheetData sheetId="1"/>
      <sheetData sheetId="2">
        <row r="8">
          <cell r="E8" t="str">
            <v>INSIGNIFICANTE</v>
          </cell>
          <cell r="F8" t="str">
            <v>MENOR</v>
          </cell>
          <cell r="G8" t="str">
            <v>MODERADO</v>
          </cell>
          <cell r="H8" t="str">
            <v>MAYOR</v>
          </cell>
          <cell r="I8" t="str">
            <v>CATASTROFICO</v>
          </cell>
        </row>
        <row r="9">
          <cell r="E9">
            <v>1</v>
          </cell>
          <cell r="F9">
            <v>2</v>
          </cell>
          <cell r="G9">
            <v>3</v>
          </cell>
          <cell r="H9">
            <v>4</v>
          </cell>
          <cell r="I9">
            <v>5</v>
          </cell>
        </row>
        <row r="10">
          <cell r="C10" t="str">
            <v>RARA VEZ</v>
          </cell>
          <cell r="D10">
            <v>1</v>
          </cell>
        </row>
        <row r="11">
          <cell r="C11" t="str">
            <v>IMPROBABLE</v>
          </cell>
          <cell r="D11">
            <v>2</v>
          </cell>
        </row>
        <row r="12">
          <cell r="C12" t="str">
            <v>POSIBLE</v>
          </cell>
          <cell r="D12">
            <v>3</v>
          </cell>
        </row>
        <row r="13">
          <cell r="C13" t="str">
            <v>PROBABLE</v>
          </cell>
          <cell r="D13">
            <v>4</v>
          </cell>
        </row>
        <row r="14">
          <cell r="C14" t="str">
            <v>CASI SEGURO</v>
          </cell>
          <cell r="D14">
            <v>5</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sheetData sheetId="1"/>
      <sheetData sheetId="2">
        <row r="8">
          <cell r="E8" t="str">
            <v>INSIGNIFICANTE</v>
          </cell>
          <cell r="F8" t="str">
            <v>MENOR</v>
          </cell>
          <cell r="G8" t="str">
            <v>MODERADO</v>
          </cell>
          <cell r="H8" t="str">
            <v>MAYOR</v>
          </cell>
          <cell r="I8" t="str">
            <v>CATASTROFICO</v>
          </cell>
        </row>
        <row r="9">
          <cell r="E9">
            <v>1</v>
          </cell>
          <cell r="F9">
            <v>2</v>
          </cell>
          <cell r="G9">
            <v>3</v>
          </cell>
          <cell r="H9">
            <v>4</v>
          </cell>
          <cell r="I9">
            <v>5</v>
          </cell>
        </row>
        <row r="10">
          <cell r="C10" t="str">
            <v>RARA VEZ</v>
          </cell>
          <cell r="D10">
            <v>1</v>
          </cell>
        </row>
        <row r="11">
          <cell r="C11" t="str">
            <v>IMPROBABLE</v>
          </cell>
          <cell r="D11">
            <v>2</v>
          </cell>
        </row>
        <row r="12">
          <cell r="C12" t="str">
            <v>POSIBLE</v>
          </cell>
          <cell r="D12">
            <v>3</v>
          </cell>
        </row>
        <row r="13">
          <cell r="C13" t="str">
            <v>PROBABLE</v>
          </cell>
          <cell r="D13">
            <v>4</v>
          </cell>
        </row>
        <row r="14">
          <cell r="C14" t="str">
            <v>CASI SEGURO</v>
          </cell>
          <cell r="D14">
            <v>5</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sheetData sheetId="1"/>
      <sheetData sheetId="2">
        <row r="8">
          <cell r="E8" t="str">
            <v>INSIGNIFICANTE</v>
          </cell>
          <cell r="F8" t="str">
            <v>MENOR</v>
          </cell>
          <cell r="G8" t="str">
            <v>MODERADO</v>
          </cell>
          <cell r="H8" t="str">
            <v>MAYOR</v>
          </cell>
          <cell r="I8" t="str">
            <v>CATASTROFICO</v>
          </cell>
        </row>
        <row r="9">
          <cell r="E9">
            <v>1</v>
          </cell>
          <cell r="F9">
            <v>2</v>
          </cell>
          <cell r="G9">
            <v>3</v>
          </cell>
          <cell r="H9">
            <v>4</v>
          </cell>
          <cell r="I9">
            <v>5</v>
          </cell>
        </row>
        <row r="10">
          <cell r="C10" t="str">
            <v>RARA VEZ</v>
          </cell>
          <cell r="D10">
            <v>1</v>
          </cell>
        </row>
        <row r="11">
          <cell r="C11" t="str">
            <v>IMPROBABLE</v>
          </cell>
          <cell r="D11">
            <v>2</v>
          </cell>
        </row>
        <row r="12">
          <cell r="C12" t="str">
            <v>POSIBLE</v>
          </cell>
          <cell r="D12">
            <v>3</v>
          </cell>
        </row>
        <row r="13">
          <cell r="C13" t="str">
            <v>PROBABLE</v>
          </cell>
          <cell r="D13">
            <v>4</v>
          </cell>
        </row>
        <row r="14">
          <cell r="C14" t="str">
            <v>CASI SEGURO</v>
          </cell>
          <cell r="D14">
            <v>5</v>
          </cell>
        </row>
        <row r="37">
          <cell r="E37" t="str">
            <v>INSIGNIFICANTE</v>
          </cell>
          <cell r="F37" t="str">
            <v>MODERADO</v>
          </cell>
          <cell r="G37" t="str">
            <v>DAÑINO</v>
          </cell>
          <cell r="H37" t="str">
            <v>EXTREMA</v>
          </cell>
        </row>
        <row r="38">
          <cell r="E38">
            <v>1</v>
          </cell>
          <cell r="F38">
            <v>2</v>
          </cell>
          <cell r="G38">
            <v>3</v>
          </cell>
          <cell r="H38">
            <v>4</v>
          </cell>
        </row>
        <row r="39">
          <cell r="C39" t="str">
            <v>MUY ALTA</v>
          </cell>
          <cell r="D39">
            <v>4</v>
          </cell>
        </row>
        <row r="40">
          <cell r="C40" t="str">
            <v>ALTA</v>
          </cell>
          <cell r="D40">
            <v>3</v>
          </cell>
        </row>
        <row r="41">
          <cell r="C41" t="str">
            <v>MEDIA</v>
          </cell>
          <cell r="D41">
            <v>2</v>
          </cell>
        </row>
        <row r="42">
          <cell r="C42" t="str">
            <v xml:space="preserve">BAJA </v>
          </cell>
          <cell r="D42">
            <v>1</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sheetData sheetId="1"/>
      <sheetData sheetId="2">
        <row r="8">
          <cell r="E8" t="str">
            <v>INSIGNIFICANTE</v>
          </cell>
          <cell r="F8" t="str">
            <v>MENOR</v>
          </cell>
          <cell r="G8" t="str">
            <v>MODERADO</v>
          </cell>
          <cell r="H8" t="str">
            <v>MAYOR</v>
          </cell>
          <cell r="I8" t="str">
            <v>CATASTROFICO</v>
          </cell>
        </row>
        <row r="9">
          <cell r="E9">
            <v>1</v>
          </cell>
          <cell r="F9">
            <v>2</v>
          </cell>
          <cell r="G9">
            <v>3</v>
          </cell>
          <cell r="H9">
            <v>4</v>
          </cell>
          <cell r="I9">
            <v>5</v>
          </cell>
        </row>
        <row r="10">
          <cell r="C10" t="str">
            <v>RARA VEZ</v>
          </cell>
          <cell r="D10">
            <v>1</v>
          </cell>
        </row>
        <row r="11">
          <cell r="C11" t="str">
            <v>IMPROBABLE</v>
          </cell>
          <cell r="D11">
            <v>2</v>
          </cell>
        </row>
        <row r="12">
          <cell r="C12" t="str">
            <v>POSIBLE</v>
          </cell>
          <cell r="D12">
            <v>3</v>
          </cell>
        </row>
        <row r="13">
          <cell r="C13" t="str">
            <v>PROBABLE</v>
          </cell>
          <cell r="D13">
            <v>4</v>
          </cell>
        </row>
        <row r="14">
          <cell r="C14" t="str">
            <v>CASI SEGURO</v>
          </cell>
          <cell r="D14">
            <v>5</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sheetData sheetId="1"/>
      <sheetData sheetId="2">
        <row r="8">
          <cell r="E8" t="str">
            <v>INSIGNIFICANTE</v>
          </cell>
          <cell r="F8" t="str">
            <v>MENOR</v>
          </cell>
          <cell r="G8" t="str">
            <v>MODERADO</v>
          </cell>
          <cell r="H8" t="str">
            <v>MAYOR</v>
          </cell>
          <cell r="I8" t="str">
            <v>CATASTROFICO</v>
          </cell>
        </row>
        <row r="9">
          <cell r="E9">
            <v>1</v>
          </cell>
          <cell r="F9">
            <v>2</v>
          </cell>
          <cell r="G9">
            <v>3</v>
          </cell>
          <cell r="H9">
            <v>4</v>
          </cell>
          <cell r="I9">
            <v>5</v>
          </cell>
        </row>
        <row r="10">
          <cell r="C10" t="str">
            <v>RARA VEZ</v>
          </cell>
          <cell r="D10">
            <v>1</v>
          </cell>
        </row>
        <row r="11">
          <cell r="C11" t="str">
            <v>IMPROBABLE</v>
          </cell>
          <cell r="D11">
            <v>2</v>
          </cell>
        </row>
        <row r="12">
          <cell r="C12" t="str">
            <v>POSIBLE</v>
          </cell>
          <cell r="D12">
            <v>3</v>
          </cell>
        </row>
        <row r="13">
          <cell r="C13" t="str">
            <v>PROBABLE</v>
          </cell>
          <cell r="D13">
            <v>4</v>
          </cell>
        </row>
        <row r="14">
          <cell r="C14" t="str">
            <v>CASI SEGURO</v>
          </cell>
          <cell r="D14">
            <v>5</v>
          </cell>
        </row>
        <row r="62">
          <cell r="E62" t="str">
            <v>INSIGNIFICANTE</v>
          </cell>
          <cell r="F62" t="str">
            <v>MENOR</v>
          </cell>
          <cell r="G62" t="str">
            <v>MODERADO</v>
          </cell>
          <cell r="H62" t="str">
            <v>MAYOR</v>
          </cell>
          <cell r="I62" t="str">
            <v>CATASTROFICO</v>
          </cell>
        </row>
        <row r="63">
          <cell r="E63">
            <v>1</v>
          </cell>
          <cell r="F63">
            <v>2</v>
          </cell>
          <cell r="G63">
            <v>5</v>
          </cell>
          <cell r="H63">
            <v>15</v>
          </cell>
          <cell r="I63">
            <v>40</v>
          </cell>
        </row>
        <row r="64">
          <cell r="C64" t="str">
            <v>RARA VEZ</v>
          </cell>
          <cell r="D64">
            <v>1</v>
          </cell>
        </row>
        <row r="65">
          <cell r="C65" t="str">
            <v>IMPROBABLE</v>
          </cell>
          <cell r="D65">
            <v>2</v>
          </cell>
        </row>
        <row r="66">
          <cell r="C66" t="str">
            <v>POSIBLE</v>
          </cell>
          <cell r="D66">
            <v>3</v>
          </cell>
        </row>
        <row r="67">
          <cell r="C67" t="str">
            <v>PROBABLE</v>
          </cell>
          <cell r="D67">
            <v>6</v>
          </cell>
        </row>
        <row r="68">
          <cell r="C68" t="str">
            <v>CASI SEGURO</v>
          </cell>
          <cell r="D68">
            <v>15</v>
          </cell>
        </row>
      </sheetData>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Mapa de Procesos"/>
      <sheetName val="Escalas de Valoración"/>
      <sheetName val="Matriz de Riesgos Integrada"/>
      <sheetName val=" Gráficas"/>
      <sheetName val="Lista Desplegable"/>
    </sheetNames>
    <sheetDataSet>
      <sheetData sheetId="0"/>
      <sheetData sheetId="1"/>
      <sheetData sheetId="2">
        <row r="21">
          <cell r="E21" t="str">
            <v>INSIGNIFICANTE</v>
          </cell>
          <cell r="F21" t="str">
            <v>MENOR</v>
          </cell>
          <cell r="G21" t="str">
            <v>MODERADO</v>
          </cell>
          <cell r="H21" t="str">
            <v>MAYOR</v>
          </cell>
          <cell r="I21" t="str">
            <v>EXTREMO</v>
          </cell>
        </row>
        <row r="22">
          <cell r="E22">
            <v>1</v>
          </cell>
          <cell r="F22">
            <v>2</v>
          </cell>
          <cell r="G22">
            <v>3</v>
          </cell>
          <cell r="H22">
            <v>4</v>
          </cell>
          <cell r="I22">
            <v>5</v>
          </cell>
        </row>
        <row r="23">
          <cell r="C23" t="str">
            <v xml:space="preserve">RARO </v>
          </cell>
          <cell r="D23">
            <v>1</v>
          </cell>
        </row>
        <row r="24">
          <cell r="C24" t="str">
            <v>IMPROBABLE</v>
          </cell>
          <cell r="D24">
            <v>2</v>
          </cell>
        </row>
        <row r="25">
          <cell r="C25" t="str">
            <v>POSIBLE</v>
          </cell>
          <cell r="D25">
            <v>3</v>
          </cell>
        </row>
        <row r="26">
          <cell r="C26" t="str">
            <v>PROBABLE</v>
          </cell>
          <cell r="D26">
            <v>4</v>
          </cell>
        </row>
        <row r="27">
          <cell r="C27" t="str">
            <v>CASI CIERTO</v>
          </cell>
          <cell r="D27">
            <v>5</v>
          </cell>
        </row>
      </sheetData>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Instructiv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BB7A-1C64-4806-9073-1A27DFE4B8BF}">
  <dimension ref="A1:IV2"/>
  <sheetViews>
    <sheetView showGridLines="0" zoomScale="70" zoomScaleNormal="70" workbookViewId="0">
      <selection activeCell="D1" sqref="D1"/>
    </sheetView>
  </sheetViews>
  <sheetFormatPr baseColWidth="10" defaultColWidth="10.85546875" defaultRowHeight="15" customHeight="1" x14ac:dyDescent="0.2"/>
  <cols>
    <col min="1" max="1" width="138" style="449" customWidth="1"/>
    <col min="2" max="5" width="11.42578125" style="449" customWidth="1"/>
    <col min="6" max="256" width="10.85546875" style="449" customWidth="1"/>
    <col min="257" max="16384" width="10.85546875" style="451"/>
  </cols>
  <sheetData>
    <row r="1" spans="1:1" ht="377.25" customHeight="1" x14ac:dyDescent="0.2">
      <c r="A1" s="448"/>
    </row>
    <row r="2" spans="1:1" ht="57.75" customHeight="1" x14ac:dyDescent="0.2">
      <c r="A2" s="450" t="s">
        <v>827</v>
      </c>
    </row>
  </sheetData>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7"/>
  <sheetViews>
    <sheetView zoomScale="60" zoomScaleNormal="60" workbookViewId="0">
      <selection activeCell="O37" sqref="O37"/>
    </sheetView>
  </sheetViews>
  <sheetFormatPr baseColWidth="10" defaultRowHeight="15" x14ac:dyDescent="0.25"/>
  <cols>
    <col min="1" max="1" width="4.28515625" style="180" customWidth="1"/>
    <col min="2" max="11" width="11.42578125" style="180"/>
    <col min="12" max="12" width="17.140625" style="180" customWidth="1"/>
    <col min="13" max="13" width="11.42578125" style="180"/>
    <col min="14" max="14" width="17.7109375" style="180" customWidth="1"/>
    <col min="15" max="15" width="9.42578125" style="180" customWidth="1"/>
    <col min="16" max="16" width="11.42578125" style="180"/>
    <col min="17" max="17" width="23" style="180" bestFit="1" customWidth="1"/>
    <col min="18" max="18" width="16" style="180" customWidth="1"/>
    <col min="19" max="19" width="11.42578125" style="180"/>
    <col min="20" max="20" width="5.5703125" style="180" customWidth="1"/>
    <col min="21" max="16384" width="11.42578125" style="180"/>
  </cols>
  <sheetData>
    <row r="1" spans="1:20" ht="20.25" x14ac:dyDescent="0.25">
      <c r="A1" s="179"/>
      <c r="B1" s="179"/>
      <c r="C1" s="179"/>
      <c r="D1" s="179"/>
      <c r="E1" s="260"/>
      <c r="F1" s="260"/>
      <c r="G1" s="260"/>
      <c r="H1" s="260"/>
      <c r="I1" s="260"/>
      <c r="J1" s="260"/>
      <c r="K1" s="260"/>
      <c r="L1" s="260"/>
      <c r="M1" s="260"/>
      <c r="N1" s="260"/>
      <c r="O1" s="260"/>
      <c r="P1" s="260"/>
      <c r="Q1" s="179"/>
      <c r="R1" s="179"/>
      <c r="S1" s="179"/>
      <c r="T1" s="179"/>
    </row>
    <row r="2" spans="1:20" ht="23.25" x14ac:dyDescent="0.25">
      <c r="A2" s="179"/>
      <c r="B2" s="179"/>
      <c r="C2" s="179"/>
      <c r="D2" s="179"/>
      <c r="E2" s="261" t="s">
        <v>826</v>
      </c>
      <c r="F2" s="261"/>
      <c r="G2" s="261"/>
      <c r="H2" s="261"/>
      <c r="I2" s="261"/>
      <c r="J2" s="261"/>
      <c r="K2" s="261"/>
      <c r="L2" s="261"/>
      <c r="M2" s="261"/>
      <c r="N2" s="261"/>
      <c r="O2" s="179"/>
      <c r="P2" s="179"/>
      <c r="Q2" s="181" t="s">
        <v>333</v>
      </c>
      <c r="R2" s="182">
        <v>44225</v>
      </c>
      <c r="S2" s="183"/>
      <c r="T2" s="179"/>
    </row>
    <row r="3" spans="1:20" x14ac:dyDescent="0.25">
      <c r="A3" s="179"/>
      <c r="B3" s="179"/>
      <c r="C3" s="179"/>
      <c r="D3" s="179"/>
      <c r="E3" s="179"/>
      <c r="F3" s="179"/>
      <c r="G3" s="179"/>
      <c r="H3" s="179"/>
      <c r="I3" s="179"/>
      <c r="J3" s="179"/>
      <c r="K3" s="179"/>
      <c r="L3" s="179"/>
      <c r="M3" s="179"/>
      <c r="N3" s="179"/>
      <c r="O3" s="179"/>
      <c r="P3" s="179"/>
      <c r="Q3" s="179"/>
      <c r="R3" s="179"/>
      <c r="S3" s="179"/>
      <c r="T3" s="179"/>
    </row>
    <row r="4" spans="1:20" ht="3.75" customHeight="1" x14ac:dyDescent="0.25">
      <c r="A4" s="255"/>
      <c r="B4" s="255"/>
      <c r="C4" s="255"/>
      <c r="D4" s="255"/>
      <c r="E4" s="255"/>
      <c r="F4" s="255"/>
      <c r="G4" s="255"/>
      <c r="H4" s="255"/>
      <c r="I4" s="255"/>
      <c r="J4" s="255"/>
      <c r="K4" s="255"/>
      <c r="L4" s="255"/>
      <c r="M4" s="255"/>
      <c r="N4" s="255"/>
      <c r="O4" s="255"/>
      <c r="P4" s="255"/>
      <c r="Q4" s="255"/>
      <c r="R4" s="255"/>
      <c r="S4" s="255"/>
      <c r="T4" s="255"/>
    </row>
    <row r="5" spans="1:20" x14ac:dyDescent="0.25">
      <c r="A5" s="179"/>
      <c r="B5" s="179"/>
      <c r="C5" s="179"/>
      <c r="D5" s="179"/>
      <c r="E5" s="179"/>
      <c r="F5" s="179"/>
      <c r="G5" s="179"/>
      <c r="H5" s="179"/>
      <c r="I5" s="179"/>
      <c r="J5" s="179"/>
      <c r="K5" s="179"/>
      <c r="L5" s="179"/>
      <c r="M5" s="179"/>
      <c r="N5" s="179"/>
      <c r="O5" s="179"/>
      <c r="P5" s="179"/>
      <c r="Q5" s="179"/>
      <c r="R5" s="179"/>
      <c r="S5" s="179"/>
      <c r="T5" s="179"/>
    </row>
    <row r="6" spans="1:20" x14ac:dyDescent="0.25">
      <c r="A6" s="179"/>
      <c r="B6" s="179"/>
      <c r="C6" s="179"/>
      <c r="D6" s="179"/>
      <c r="E6" s="179"/>
      <c r="F6" s="179"/>
      <c r="G6" s="179"/>
      <c r="H6" s="179"/>
      <c r="I6" s="179"/>
      <c r="J6" s="179"/>
      <c r="K6" s="179"/>
      <c r="L6" s="179"/>
      <c r="M6" s="179"/>
      <c r="N6" s="179"/>
      <c r="O6" s="179"/>
      <c r="P6" s="179"/>
      <c r="Q6" s="179"/>
      <c r="R6" s="179"/>
      <c r="S6" s="179"/>
      <c r="T6" s="179"/>
    </row>
    <row r="7" spans="1:20" x14ac:dyDescent="0.25">
      <c r="A7" s="179"/>
      <c r="B7" s="179"/>
      <c r="C7" s="179"/>
      <c r="D7" s="179"/>
      <c r="E7" s="179"/>
      <c r="F7" s="179"/>
      <c r="G7" s="179"/>
      <c r="H7" s="179"/>
      <c r="I7" s="179"/>
      <c r="J7" s="179"/>
      <c r="K7" s="179"/>
      <c r="L7" s="179"/>
      <c r="M7" s="179"/>
      <c r="N7" s="179"/>
      <c r="O7" s="179"/>
      <c r="P7" s="179"/>
      <c r="Q7" s="179"/>
      <c r="R7" s="179"/>
      <c r="S7" s="179"/>
      <c r="T7" s="179"/>
    </row>
    <row r="8" spans="1:20" x14ac:dyDescent="0.25">
      <c r="A8" s="179"/>
      <c r="B8" s="179"/>
      <c r="C8" s="179"/>
      <c r="D8" s="179"/>
      <c r="E8" s="179"/>
      <c r="F8" s="179"/>
      <c r="G8" s="179"/>
      <c r="H8" s="179"/>
      <c r="I8" s="179"/>
      <c r="J8" s="179"/>
      <c r="K8" s="179"/>
      <c r="L8" s="179"/>
      <c r="M8" s="179"/>
      <c r="N8" s="179"/>
      <c r="O8" s="179"/>
      <c r="P8" s="179"/>
      <c r="Q8" s="179"/>
      <c r="R8" s="179"/>
      <c r="S8" s="179"/>
      <c r="T8" s="179"/>
    </row>
    <row r="9" spans="1:20" x14ac:dyDescent="0.25">
      <c r="A9" s="179"/>
      <c r="B9" s="179"/>
      <c r="C9" s="179"/>
      <c r="D9" s="179"/>
      <c r="E9" s="179"/>
      <c r="F9" s="179"/>
      <c r="G9" s="179"/>
      <c r="H9" s="179"/>
      <c r="I9" s="179"/>
      <c r="J9" s="179"/>
      <c r="K9" s="179"/>
      <c r="L9" s="179"/>
      <c r="M9" s="179"/>
      <c r="N9" s="179"/>
      <c r="O9" s="179"/>
      <c r="P9" s="179"/>
      <c r="Q9" s="179"/>
      <c r="R9" s="179"/>
      <c r="S9" s="179"/>
      <c r="T9" s="179"/>
    </row>
    <row r="10" spans="1:20" x14ac:dyDescent="0.25">
      <c r="A10" s="179"/>
      <c r="B10" s="179"/>
      <c r="C10" s="179"/>
      <c r="D10" s="179"/>
      <c r="E10" s="179"/>
      <c r="F10" s="179"/>
      <c r="G10" s="179"/>
      <c r="H10" s="179"/>
      <c r="I10" s="179"/>
      <c r="J10" s="179"/>
      <c r="K10" s="179"/>
      <c r="L10" s="179"/>
      <c r="M10" s="179"/>
      <c r="N10" s="179"/>
      <c r="O10" s="179"/>
      <c r="P10" s="179"/>
      <c r="Q10" s="179"/>
      <c r="R10" s="179"/>
      <c r="S10" s="179"/>
      <c r="T10" s="179"/>
    </row>
    <row r="11" spans="1:20" x14ac:dyDescent="0.25">
      <c r="A11" s="179"/>
      <c r="B11" s="179"/>
      <c r="C11" s="179"/>
      <c r="D11" s="179"/>
      <c r="E11" s="179"/>
      <c r="F11" s="179"/>
      <c r="G11" s="179"/>
      <c r="H11" s="179"/>
      <c r="I11" s="179"/>
      <c r="J11" s="179"/>
      <c r="K11" s="179"/>
      <c r="L11" s="179"/>
      <c r="M11" s="179"/>
      <c r="N11" s="179"/>
      <c r="O11" s="179"/>
      <c r="P11" s="179"/>
      <c r="Q11" s="179"/>
      <c r="R11" s="179"/>
      <c r="S11" s="179"/>
      <c r="T11" s="179"/>
    </row>
    <row r="12" spans="1:20" ht="31.5" customHeight="1" x14ac:dyDescent="0.25">
      <c r="A12" s="179"/>
      <c r="B12" s="256" t="s">
        <v>340</v>
      </c>
      <c r="C12" s="256"/>
      <c r="D12" s="256"/>
      <c r="E12" s="179"/>
      <c r="F12" s="256" t="s">
        <v>343</v>
      </c>
      <c r="G12" s="256"/>
      <c r="H12" s="256"/>
      <c r="I12" s="179"/>
      <c r="J12" s="256" t="s">
        <v>334</v>
      </c>
      <c r="K12" s="256"/>
      <c r="L12" s="256"/>
      <c r="M12" s="256" t="s">
        <v>335</v>
      </c>
      <c r="N12" s="256"/>
      <c r="O12" s="256"/>
      <c r="P12" s="179"/>
      <c r="Q12" s="256" t="s">
        <v>351</v>
      </c>
      <c r="R12" s="256"/>
      <c r="S12" s="256"/>
      <c r="T12" s="179"/>
    </row>
    <row r="13" spans="1:20" ht="28.5" customHeight="1" x14ac:dyDescent="0.25">
      <c r="A13" s="179"/>
      <c r="B13" s="179"/>
      <c r="C13" s="257" t="s">
        <v>336</v>
      </c>
      <c r="D13" s="257"/>
      <c r="E13" s="179"/>
      <c r="F13" s="179"/>
      <c r="G13" s="257" t="s">
        <v>337</v>
      </c>
      <c r="H13" s="257"/>
      <c r="I13" s="179"/>
      <c r="J13" s="174"/>
      <c r="K13" s="257" t="s">
        <v>337</v>
      </c>
      <c r="L13" s="257"/>
      <c r="M13" s="179"/>
      <c r="N13" s="257" t="s">
        <v>346</v>
      </c>
      <c r="O13" s="257"/>
      <c r="P13" s="179"/>
      <c r="Q13" s="174"/>
      <c r="R13" s="257" t="s">
        <v>336</v>
      </c>
      <c r="S13" s="257"/>
      <c r="T13" s="179"/>
    </row>
    <row r="14" spans="1:20" x14ac:dyDescent="0.25">
      <c r="A14" s="179"/>
      <c r="B14" s="179"/>
      <c r="C14" s="257" t="s">
        <v>337</v>
      </c>
      <c r="D14" s="257"/>
      <c r="E14" s="179"/>
      <c r="F14" s="179"/>
      <c r="G14" s="259"/>
      <c r="H14" s="259"/>
      <c r="I14" s="179"/>
      <c r="J14" s="174"/>
      <c r="K14" s="254"/>
      <c r="L14" s="254"/>
      <c r="M14" s="179"/>
      <c r="N14" s="257" t="s">
        <v>337</v>
      </c>
      <c r="O14" s="257"/>
      <c r="P14" s="179"/>
      <c r="Q14" s="174"/>
      <c r="R14" s="257" t="s">
        <v>337</v>
      </c>
      <c r="S14" s="257"/>
      <c r="T14" s="179"/>
    </row>
    <row r="15" spans="1:20" x14ac:dyDescent="0.25">
      <c r="A15" s="179"/>
      <c r="B15" s="179"/>
      <c r="C15" s="184"/>
      <c r="D15" s="184"/>
      <c r="E15" s="179"/>
      <c r="F15" s="179"/>
      <c r="G15" s="184"/>
      <c r="H15" s="184"/>
      <c r="I15" s="179"/>
      <c r="J15" s="174"/>
      <c r="K15" s="184"/>
      <c r="L15" s="184"/>
      <c r="M15" s="179"/>
      <c r="N15" s="184"/>
      <c r="O15" s="184"/>
      <c r="P15" s="179"/>
      <c r="Q15" s="174"/>
      <c r="R15" s="184"/>
      <c r="S15" s="184"/>
      <c r="T15" s="179"/>
    </row>
    <row r="16" spans="1:20" ht="27" customHeight="1" x14ac:dyDescent="0.25">
      <c r="A16" s="179"/>
      <c r="B16" s="256" t="s">
        <v>341</v>
      </c>
      <c r="C16" s="256"/>
      <c r="D16" s="256"/>
      <c r="E16" s="179"/>
      <c r="F16" s="256"/>
      <c r="G16" s="256"/>
      <c r="H16" s="256"/>
      <c r="I16" s="179"/>
      <c r="J16" s="256" t="s">
        <v>345</v>
      </c>
      <c r="K16" s="256"/>
      <c r="L16" s="256"/>
      <c r="M16" s="256" t="s">
        <v>338</v>
      </c>
      <c r="N16" s="256"/>
      <c r="O16" s="256"/>
      <c r="P16" s="179"/>
      <c r="Q16" s="174"/>
      <c r="R16" s="254"/>
      <c r="S16" s="254"/>
      <c r="T16" s="179"/>
    </row>
    <row r="17" spans="1:20" x14ac:dyDescent="0.25">
      <c r="A17" s="179"/>
      <c r="B17" s="179"/>
      <c r="C17" s="257" t="s">
        <v>336</v>
      </c>
      <c r="D17" s="257"/>
      <c r="E17" s="179"/>
      <c r="F17" s="179"/>
      <c r="G17" s="254"/>
      <c r="H17" s="254"/>
      <c r="I17" s="179"/>
      <c r="J17" s="179"/>
      <c r="K17" s="257" t="s">
        <v>336</v>
      </c>
      <c r="L17" s="257"/>
      <c r="M17" s="179"/>
      <c r="N17" s="257" t="s">
        <v>336</v>
      </c>
      <c r="O17" s="257"/>
      <c r="P17" s="179"/>
      <c r="Q17" s="174"/>
      <c r="R17" s="254"/>
      <c r="S17" s="254"/>
      <c r="T17" s="179"/>
    </row>
    <row r="18" spans="1:20" x14ac:dyDescent="0.25">
      <c r="A18" s="179"/>
      <c r="B18" s="179"/>
      <c r="C18" s="259"/>
      <c r="D18" s="259"/>
      <c r="E18" s="179"/>
      <c r="F18" s="179"/>
      <c r="G18" s="254"/>
      <c r="H18" s="254"/>
      <c r="I18" s="179"/>
      <c r="J18" s="179"/>
      <c r="K18" s="257" t="s">
        <v>337</v>
      </c>
      <c r="L18" s="257"/>
      <c r="M18" s="179"/>
      <c r="N18" s="257" t="s">
        <v>337</v>
      </c>
      <c r="O18" s="257"/>
      <c r="P18" s="179"/>
      <c r="Q18" s="258"/>
      <c r="R18" s="254"/>
      <c r="S18" s="254"/>
      <c r="T18" s="179"/>
    </row>
    <row r="19" spans="1:20" ht="33.75" customHeight="1" x14ac:dyDescent="0.25">
      <c r="A19" s="179"/>
      <c r="B19" s="179"/>
      <c r="C19" s="179"/>
      <c r="D19" s="179"/>
      <c r="E19" s="179"/>
      <c r="F19" s="179"/>
      <c r="G19" s="179"/>
      <c r="H19" s="179"/>
      <c r="I19" s="179"/>
      <c r="J19" s="179"/>
      <c r="K19" s="257" t="s">
        <v>346</v>
      </c>
      <c r="L19" s="257"/>
      <c r="M19" s="173"/>
      <c r="N19" s="173"/>
      <c r="O19" s="173"/>
      <c r="P19" s="179"/>
      <c r="Q19" s="258"/>
      <c r="R19" s="179"/>
      <c r="S19" s="179"/>
      <c r="T19" s="179"/>
    </row>
    <row r="20" spans="1:20" ht="23.25" customHeight="1" x14ac:dyDescent="0.25">
      <c r="A20" s="179"/>
      <c r="B20" s="256" t="s">
        <v>357</v>
      </c>
      <c r="C20" s="256"/>
      <c r="D20" s="256"/>
      <c r="E20" s="179"/>
      <c r="F20" s="256"/>
      <c r="G20" s="256"/>
      <c r="H20" s="256"/>
      <c r="I20" s="179"/>
      <c r="J20" s="256" t="s">
        <v>339</v>
      </c>
      <c r="K20" s="256"/>
      <c r="L20" s="256"/>
      <c r="M20" s="256" t="s">
        <v>348</v>
      </c>
      <c r="N20" s="256"/>
      <c r="O20" s="256"/>
      <c r="P20" s="179"/>
      <c r="Q20" s="174"/>
      <c r="R20" s="173"/>
      <c r="S20" s="173"/>
      <c r="T20" s="179"/>
    </row>
    <row r="21" spans="1:20" ht="39" customHeight="1" x14ac:dyDescent="0.25">
      <c r="A21" s="179"/>
      <c r="B21" s="179"/>
      <c r="C21" s="257" t="s">
        <v>336</v>
      </c>
      <c r="D21" s="257"/>
      <c r="E21" s="179"/>
      <c r="F21" s="179"/>
      <c r="G21" s="254"/>
      <c r="H21" s="254"/>
      <c r="I21" s="179"/>
      <c r="J21" s="179"/>
      <c r="K21" s="257" t="s">
        <v>336</v>
      </c>
      <c r="L21" s="257"/>
      <c r="M21" s="179"/>
      <c r="N21" s="257" t="s">
        <v>349</v>
      </c>
      <c r="O21" s="257"/>
      <c r="P21" s="179"/>
      <c r="Q21" s="174"/>
      <c r="R21" s="254"/>
      <c r="S21" s="254"/>
      <c r="T21" s="179"/>
    </row>
    <row r="22" spans="1:20" x14ac:dyDescent="0.25">
      <c r="A22" s="179"/>
      <c r="B22" s="179"/>
      <c r="C22" s="259"/>
      <c r="D22" s="259"/>
      <c r="E22" s="179"/>
      <c r="F22" s="179"/>
      <c r="G22" s="254"/>
      <c r="H22" s="254"/>
      <c r="I22" s="179"/>
      <c r="J22" s="179"/>
      <c r="K22" s="257" t="s">
        <v>337</v>
      </c>
      <c r="L22" s="257"/>
      <c r="M22" s="179"/>
      <c r="N22" s="257" t="s">
        <v>337</v>
      </c>
      <c r="O22" s="257"/>
      <c r="P22" s="179"/>
      <c r="Q22" s="174"/>
      <c r="R22" s="254"/>
      <c r="S22" s="254"/>
      <c r="T22" s="179"/>
    </row>
    <row r="23" spans="1:20" ht="15" customHeight="1" x14ac:dyDescent="0.25">
      <c r="A23" s="179"/>
      <c r="B23" s="179"/>
      <c r="C23" s="179"/>
      <c r="D23" s="179"/>
      <c r="E23" s="179"/>
      <c r="F23" s="179"/>
      <c r="G23" s="179"/>
      <c r="H23" s="179"/>
      <c r="I23" s="179"/>
      <c r="J23" s="179"/>
      <c r="K23" s="179"/>
      <c r="L23" s="179"/>
      <c r="M23" s="179"/>
      <c r="N23" s="179"/>
      <c r="O23" s="179"/>
      <c r="P23" s="179"/>
      <c r="Q23" s="179"/>
      <c r="R23" s="179"/>
      <c r="S23" s="179"/>
      <c r="T23" s="179"/>
    </row>
    <row r="24" spans="1:20" x14ac:dyDescent="0.25">
      <c r="A24" s="179"/>
      <c r="B24" s="256" t="s">
        <v>342</v>
      </c>
      <c r="C24" s="256"/>
      <c r="D24" s="256"/>
      <c r="E24" s="179"/>
      <c r="F24" s="256"/>
      <c r="G24" s="256"/>
      <c r="H24" s="256"/>
      <c r="I24" s="179"/>
      <c r="J24" s="256" t="s">
        <v>347</v>
      </c>
      <c r="K24" s="256"/>
      <c r="L24" s="256"/>
      <c r="M24" s="256" t="s">
        <v>350</v>
      </c>
      <c r="N24" s="256"/>
      <c r="O24" s="256"/>
      <c r="P24" s="179"/>
      <c r="Q24" s="185"/>
      <c r="R24" s="185"/>
      <c r="S24" s="185"/>
      <c r="T24" s="179"/>
    </row>
    <row r="25" spans="1:20" x14ac:dyDescent="0.25">
      <c r="A25" s="179"/>
      <c r="B25" s="179"/>
      <c r="C25" s="257" t="s">
        <v>336</v>
      </c>
      <c r="D25" s="257"/>
      <c r="E25" s="179"/>
      <c r="F25" s="179"/>
      <c r="G25" s="254"/>
      <c r="H25" s="254"/>
      <c r="I25" s="179"/>
      <c r="J25" s="179"/>
      <c r="K25" s="257" t="s">
        <v>354</v>
      </c>
      <c r="L25" s="257"/>
      <c r="M25" s="174"/>
      <c r="N25" s="257" t="s">
        <v>336</v>
      </c>
      <c r="O25" s="257"/>
      <c r="P25" s="179"/>
      <c r="Q25" s="185"/>
      <c r="R25" s="185"/>
      <c r="S25" s="185"/>
      <c r="T25" s="179"/>
    </row>
    <row r="26" spans="1:20" x14ac:dyDescent="0.25">
      <c r="A26" s="179"/>
      <c r="B26" s="179"/>
      <c r="C26" s="259"/>
      <c r="D26" s="259"/>
      <c r="E26" s="179"/>
      <c r="F26" s="179"/>
      <c r="G26" s="254"/>
      <c r="H26" s="254"/>
      <c r="I26" s="179"/>
      <c r="J26" s="179"/>
      <c r="K26" s="259"/>
      <c r="L26" s="259"/>
      <c r="M26" s="258"/>
      <c r="N26" s="257" t="s">
        <v>337</v>
      </c>
      <c r="O26" s="257"/>
      <c r="P26" s="179"/>
      <c r="Q26" s="185"/>
      <c r="R26" s="185"/>
      <c r="S26" s="185"/>
      <c r="T26" s="179"/>
    </row>
    <row r="27" spans="1:20" x14ac:dyDescent="0.25">
      <c r="A27" s="179"/>
      <c r="B27" s="179"/>
      <c r="C27" s="179"/>
      <c r="D27" s="179"/>
      <c r="E27" s="179"/>
      <c r="F27" s="179"/>
      <c r="G27" s="179"/>
      <c r="H27" s="179"/>
      <c r="I27" s="179"/>
      <c r="J27" s="179"/>
      <c r="K27" s="179"/>
      <c r="L27" s="179"/>
      <c r="M27" s="258"/>
      <c r="N27" s="254"/>
      <c r="O27" s="254"/>
      <c r="P27" s="179"/>
      <c r="Q27" s="185"/>
      <c r="R27" s="185"/>
      <c r="S27" s="185"/>
      <c r="T27" s="179"/>
    </row>
  </sheetData>
  <mergeCells count="63">
    <mergeCell ref="R14:S14"/>
    <mergeCell ref="R13:S13"/>
    <mergeCell ref="E1:P1"/>
    <mergeCell ref="B12:D12"/>
    <mergeCell ref="F12:H12"/>
    <mergeCell ref="J12:L12"/>
    <mergeCell ref="M12:O12"/>
    <mergeCell ref="E2:N2"/>
    <mergeCell ref="F20:H20"/>
    <mergeCell ref="M16:O16"/>
    <mergeCell ref="C21:D21"/>
    <mergeCell ref="G21:H21"/>
    <mergeCell ref="K21:L21"/>
    <mergeCell ref="C18:D18"/>
    <mergeCell ref="G18:H18"/>
    <mergeCell ref="K18:L18"/>
    <mergeCell ref="N18:O18"/>
    <mergeCell ref="B20:D20"/>
    <mergeCell ref="F16:H16"/>
    <mergeCell ref="J16:L16"/>
    <mergeCell ref="C17:D17"/>
    <mergeCell ref="G17:H17"/>
    <mergeCell ref="K17:L17"/>
    <mergeCell ref="N17:O17"/>
    <mergeCell ref="N25:O25"/>
    <mergeCell ref="R21:S21"/>
    <mergeCell ref="C22:D22"/>
    <mergeCell ref="G22:H22"/>
    <mergeCell ref="K22:L22"/>
    <mergeCell ref="N22:O22"/>
    <mergeCell ref="R22:S22"/>
    <mergeCell ref="M20:O20"/>
    <mergeCell ref="N21:O21"/>
    <mergeCell ref="M24:O24"/>
    <mergeCell ref="C26:D26"/>
    <mergeCell ref="G26:H26"/>
    <mergeCell ref="K26:L26"/>
    <mergeCell ref="M26:M27"/>
    <mergeCell ref="N26:O26"/>
    <mergeCell ref="N27:O27"/>
    <mergeCell ref="B24:D24"/>
    <mergeCell ref="F24:H24"/>
    <mergeCell ref="J24:L24"/>
    <mergeCell ref="J20:L20"/>
    <mergeCell ref="C25:D25"/>
    <mergeCell ref="G25:H25"/>
    <mergeCell ref="K25:L25"/>
    <mergeCell ref="R16:S16"/>
    <mergeCell ref="A4:T4"/>
    <mergeCell ref="B16:D16"/>
    <mergeCell ref="K19:L19"/>
    <mergeCell ref="Q18:Q19"/>
    <mergeCell ref="R18:S18"/>
    <mergeCell ref="Q12:S12"/>
    <mergeCell ref="R17:S17"/>
    <mergeCell ref="C13:D13"/>
    <mergeCell ref="G13:H13"/>
    <mergeCell ref="K13:L13"/>
    <mergeCell ref="N13:O13"/>
    <mergeCell ref="C14:D14"/>
    <mergeCell ref="G14:H14"/>
    <mergeCell ref="K14:L14"/>
    <mergeCell ref="N14:O14"/>
  </mergeCells>
  <hyperlinks>
    <hyperlink ref="C13:D13" location="'Matriz de Riesgos Integrada'!A1" display="Riesgos de Gestión " xr:uid="{00000000-0004-0000-0100-000000000000}"/>
    <hyperlink ref="C14:D14" location="'Matriz de Riesgos Integrada'!A1" display="Riesgos de Corrupción" xr:uid="{00000000-0004-0000-0100-000001000000}"/>
    <hyperlink ref="C17:D17" location="'Matriz de Riesgos Integrada'!A1" display="Riesgos de Gestión " xr:uid="{00000000-0004-0000-0100-000002000000}"/>
    <hyperlink ref="C21:D21" location="'Matriz de Riesgos Integrada'!A1" display="Riesgos de Gestión " xr:uid="{00000000-0004-0000-0100-000003000000}"/>
    <hyperlink ref="C25:D25" location="'Matriz de Riesgos Integrada'!A1" display="Riesgos de Gestión " xr:uid="{00000000-0004-0000-0100-000004000000}"/>
    <hyperlink ref="G13:H13" location="'Matriz de Riesgos Integrada'!A1" display="Riesgos de Corrupción" xr:uid="{00000000-0004-0000-0100-000005000000}"/>
    <hyperlink ref="K13:L13" location="'Matriz de Riesgos Integrada'!A1" display="Riesgos de Corrupción" xr:uid="{00000000-0004-0000-0100-000006000000}"/>
    <hyperlink ref="K17:L17" location="'Matriz de Riesgos Integrada'!A1" display="Riesgos de Gestión " xr:uid="{00000000-0004-0000-0100-000007000000}"/>
    <hyperlink ref="K18:L18" location="'Matriz de Riesgos Integrada'!A1" display="Riesgos de Gestión " xr:uid="{00000000-0004-0000-0100-000008000000}"/>
    <hyperlink ref="K19:L19" location="'Matriz de Riesgos Integrada'!A1" display="Riesgos de Corrupción" xr:uid="{00000000-0004-0000-0100-000009000000}"/>
    <hyperlink ref="N13:O13" location="'Matriz de Riesgos Integrada'!A1" display="Riesgos de Corrupción" xr:uid="{00000000-0004-0000-0100-00000A000000}"/>
    <hyperlink ref="N14:O14" location="'Matriz de Riesgos Integrada'!A1" display="Riesgos de Corrupción" xr:uid="{00000000-0004-0000-0100-00000B000000}"/>
    <hyperlink ref="N18:O18" location="'Matriz de Riesgos Integrada'!A1" display="Riesgos de Corrupción" xr:uid="{00000000-0004-0000-0100-00000C000000}"/>
    <hyperlink ref="N17:O17" location="'Matriz de Riesgos Integrada'!A1" display="Riesgos de Gestión " xr:uid="{00000000-0004-0000-0100-00000D000000}"/>
    <hyperlink ref="K21:L21" location="'Matriz de Riesgos Integrada'!A1" display="Riesgos de Gestión " xr:uid="{00000000-0004-0000-0100-00000E000000}"/>
    <hyperlink ref="K22:L22" location="'Matriz de Riesgos Integrada'!A1" display="Riesgos de Corrupción" xr:uid="{00000000-0004-0000-0100-00000F000000}"/>
    <hyperlink ref="K25:L25" location="'Matriz de Riesgos Integrada'!A1" display="Riesgos de Gestión " xr:uid="{00000000-0004-0000-0100-000010000000}"/>
    <hyperlink ref="N22:O22" location="'Matriz de Riesgos Integrada'!A1" display="Riesgos de Gestión " xr:uid="{00000000-0004-0000-0100-000011000000}"/>
    <hyperlink ref="N21:O21" location="'Matriz de Riesgos Integrada'!A1" display="Riesgos de Gestión " xr:uid="{00000000-0004-0000-0100-000012000000}"/>
    <hyperlink ref="N25:O25" location="'Matriz de Riesgos Integrada'!A1" display="Riesgos de Gestión " xr:uid="{00000000-0004-0000-0100-000013000000}"/>
    <hyperlink ref="N26:O26" location="'Matriz de Riesgos Integrada'!A1" display="Riesgos de Corrupción" xr:uid="{00000000-0004-0000-0100-000014000000}"/>
    <hyperlink ref="R14:S14" location="'Matriz de Riesgos Integrada'!A1" display="Riesgos de Corrupción" xr:uid="{00000000-0004-0000-0100-000015000000}"/>
    <hyperlink ref="R13:S13" location="'Matriz de Riesgos Integrada'!A1" display="Riesgos de Gestión " xr:uid="{00000000-0004-0000-0100-000016000000}"/>
  </hyperlinks>
  <pageMargins left="0.7" right="0.7" top="0.75" bottom="0.75" header="0.3" footer="0.3"/>
  <pageSetup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74"/>
  <sheetViews>
    <sheetView view="pageBreakPreview" zoomScale="60" zoomScaleNormal="80" workbookViewId="0">
      <selection activeCell="N25" sqref="N25"/>
    </sheetView>
  </sheetViews>
  <sheetFormatPr baseColWidth="10" defaultRowHeight="15" x14ac:dyDescent="0.25"/>
  <cols>
    <col min="1" max="1" width="11.42578125" style="8"/>
    <col min="2" max="2" width="6.5703125" style="8" customWidth="1"/>
    <col min="3" max="3" width="16.5703125" style="8" customWidth="1"/>
    <col min="4" max="4" width="7.140625" style="8" customWidth="1"/>
    <col min="5" max="5" width="17.5703125" style="8" customWidth="1"/>
    <col min="6" max="6" width="13.42578125" style="8" bestFit="1" customWidth="1"/>
    <col min="7" max="7" width="13.140625" style="8" customWidth="1"/>
    <col min="8" max="8" width="11.42578125" style="8"/>
    <col min="9" max="9" width="18.7109375" style="8" customWidth="1"/>
    <col min="10" max="10" width="12.140625" style="8" bestFit="1" customWidth="1"/>
    <col min="11" max="11" width="15.28515625" style="8" customWidth="1"/>
    <col min="12" max="12" width="21.28515625" style="8" customWidth="1"/>
    <col min="13" max="13" width="21.5703125" style="8" customWidth="1"/>
    <col min="14" max="14" width="26.42578125" style="8" customWidth="1"/>
    <col min="15" max="15" width="22.85546875" style="8" customWidth="1"/>
    <col min="16" max="16" width="27.42578125" style="8" customWidth="1"/>
    <col min="17" max="16384" width="11.42578125" style="8"/>
  </cols>
  <sheetData>
    <row r="1" spans="1:16" ht="37.5" customHeight="1" x14ac:dyDescent="0.25">
      <c r="A1" s="278" t="s">
        <v>332</v>
      </c>
      <c r="B1" s="278"/>
      <c r="C1" s="278"/>
      <c r="D1" s="278"/>
      <c r="E1" s="278"/>
      <c r="F1" s="278"/>
      <c r="G1" s="278"/>
      <c r="H1" s="278"/>
      <c r="I1" s="278"/>
      <c r="J1" s="278"/>
      <c r="K1" s="278"/>
      <c r="L1" s="278"/>
      <c r="M1" s="278"/>
      <c r="N1" s="278"/>
      <c r="O1" s="85"/>
      <c r="P1" s="85"/>
    </row>
    <row r="2" spans="1:16" ht="11.25" customHeight="1" x14ac:dyDescent="0.25">
      <c r="A2" s="7"/>
      <c r="B2" s="7"/>
      <c r="C2" s="7"/>
      <c r="D2" s="7"/>
      <c r="E2" s="7"/>
      <c r="F2" s="7"/>
      <c r="G2" s="7"/>
      <c r="H2" s="7"/>
      <c r="I2" s="7"/>
      <c r="J2" s="7"/>
      <c r="K2" s="7"/>
      <c r="L2" s="7"/>
      <c r="M2" s="7"/>
      <c r="N2" s="7"/>
      <c r="O2" s="85"/>
      <c r="P2" s="85"/>
    </row>
    <row r="3" spans="1:16" ht="18.75" x14ac:dyDescent="0.3">
      <c r="A3" s="281" t="s">
        <v>82</v>
      </c>
      <c r="B3" s="281"/>
      <c r="C3" s="281"/>
      <c r="D3" s="281"/>
      <c r="E3" s="281"/>
      <c r="F3" s="281"/>
      <c r="G3" s="281"/>
      <c r="H3" s="281"/>
      <c r="I3" s="281"/>
      <c r="J3" s="281"/>
      <c r="K3" s="281"/>
      <c r="L3" s="281"/>
      <c r="M3" s="281"/>
      <c r="N3" s="281"/>
      <c r="O3" s="85"/>
      <c r="P3" s="85"/>
    </row>
    <row r="4" spans="1:16" ht="21.75" customHeight="1" x14ac:dyDescent="0.25">
      <c r="A4" s="78"/>
      <c r="B4" s="78"/>
      <c r="C4" s="78"/>
      <c r="D4" s="78"/>
      <c r="E4" s="78"/>
      <c r="F4" s="78"/>
      <c r="G4" s="78"/>
      <c r="H4" s="78"/>
      <c r="I4" s="78"/>
      <c r="J4" s="78"/>
      <c r="K4" s="78"/>
      <c r="L4" s="78"/>
      <c r="M4" s="78"/>
      <c r="N4" s="78"/>
      <c r="O4" s="85"/>
      <c r="P4" s="85"/>
    </row>
    <row r="5" spans="1:16" x14ac:dyDescent="0.25">
      <c r="A5" s="279" t="s">
        <v>124</v>
      </c>
      <c r="B5" s="280"/>
      <c r="C5" s="280"/>
      <c r="D5" s="280"/>
      <c r="E5" s="280"/>
      <c r="F5" s="280"/>
      <c r="G5" s="280"/>
      <c r="H5" s="280"/>
      <c r="I5" s="280"/>
      <c r="J5" s="280"/>
      <c r="K5" s="280"/>
      <c r="L5" s="280"/>
      <c r="M5" s="280"/>
      <c r="N5" s="280"/>
      <c r="O5" s="85"/>
      <c r="P5" s="85"/>
    </row>
    <row r="6" spans="1:16" x14ac:dyDescent="0.25">
      <c r="A6" s="7"/>
      <c r="B6" s="7"/>
      <c r="C6" s="7"/>
      <c r="D6" s="7"/>
      <c r="E6" s="7"/>
      <c r="F6" s="7"/>
      <c r="G6" s="7"/>
      <c r="H6" s="7"/>
      <c r="I6" s="7"/>
      <c r="J6" s="7"/>
      <c r="K6" s="7"/>
      <c r="L6" s="7"/>
      <c r="M6" s="7"/>
      <c r="N6" s="7"/>
      <c r="O6" s="85"/>
      <c r="P6" s="85"/>
    </row>
    <row r="7" spans="1:16" x14ac:dyDescent="0.25">
      <c r="A7" s="7"/>
      <c r="B7" s="262" t="s">
        <v>2</v>
      </c>
      <c r="C7" s="262"/>
      <c r="D7" s="262"/>
      <c r="E7" s="262"/>
      <c r="F7" s="262"/>
      <c r="G7" s="262"/>
      <c r="H7" s="262"/>
      <c r="I7" s="262"/>
      <c r="J7" s="7"/>
      <c r="K7" s="262" t="s">
        <v>28</v>
      </c>
      <c r="L7" s="262"/>
      <c r="M7" s="7"/>
      <c r="N7" s="7"/>
      <c r="O7" s="85"/>
      <c r="P7" s="85"/>
    </row>
    <row r="8" spans="1:16" ht="23.25" customHeight="1" x14ac:dyDescent="0.25">
      <c r="A8" s="7"/>
      <c r="B8" s="263" t="s">
        <v>23</v>
      </c>
      <c r="C8" s="263"/>
      <c r="D8" s="263"/>
      <c r="E8" s="101" t="s">
        <v>50</v>
      </c>
      <c r="F8" s="101" t="s">
        <v>49</v>
      </c>
      <c r="G8" s="101" t="s">
        <v>8</v>
      </c>
      <c r="H8" s="101" t="s">
        <v>43</v>
      </c>
      <c r="I8" s="101" t="s">
        <v>85</v>
      </c>
      <c r="J8" s="7"/>
      <c r="K8" s="2" t="s">
        <v>42</v>
      </c>
      <c r="L8" s="2" t="s">
        <v>24</v>
      </c>
      <c r="M8" s="7"/>
      <c r="N8" s="7"/>
      <c r="O8" s="85"/>
      <c r="P8" s="85"/>
    </row>
    <row r="9" spans="1:16" x14ac:dyDescent="0.25">
      <c r="A9" s="7"/>
      <c r="B9" s="263"/>
      <c r="C9" s="263"/>
      <c r="D9" s="263"/>
      <c r="E9" s="2">
        <v>1</v>
      </c>
      <c r="F9" s="2">
        <v>2</v>
      </c>
      <c r="G9" s="2">
        <v>3</v>
      </c>
      <c r="H9" s="2">
        <v>4</v>
      </c>
      <c r="I9" s="2">
        <v>5</v>
      </c>
      <c r="J9" s="7"/>
      <c r="K9" s="3" t="s">
        <v>87</v>
      </c>
      <c r="L9" s="112" t="s">
        <v>93</v>
      </c>
      <c r="M9" s="7"/>
      <c r="N9" s="7"/>
      <c r="O9" s="85"/>
      <c r="P9" s="85"/>
    </row>
    <row r="10" spans="1:16" ht="20.100000000000001" customHeight="1" x14ac:dyDescent="0.25">
      <c r="A10" s="7"/>
      <c r="B10" s="264" t="s">
        <v>1</v>
      </c>
      <c r="C10" s="101" t="s">
        <v>83</v>
      </c>
      <c r="D10" s="2">
        <v>1</v>
      </c>
      <c r="E10" s="3">
        <v>2</v>
      </c>
      <c r="F10" s="3">
        <v>3</v>
      </c>
      <c r="G10" s="4">
        <v>4</v>
      </c>
      <c r="H10" s="82">
        <v>5</v>
      </c>
      <c r="I10" s="5">
        <v>6</v>
      </c>
      <c r="J10" s="7"/>
      <c r="K10" s="110" t="s">
        <v>88</v>
      </c>
      <c r="L10" s="112" t="s">
        <v>94</v>
      </c>
      <c r="M10" s="7"/>
      <c r="N10" s="7"/>
      <c r="O10" s="85"/>
      <c r="P10" s="85"/>
    </row>
    <row r="11" spans="1:16" ht="20.100000000000001" customHeight="1" x14ac:dyDescent="0.25">
      <c r="A11" s="7"/>
      <c r="B11" s="265"/>
      <c r="C11" s="101" t="s">
        <v>5</v>
      </c>
      <c r="D11" s="2">
        <v>2</v>
      </c>
      <c r="E11" s="3">
        <v>3</v>
      </c>
      <c r="F11" s="82">
        <v>4</v>
      </c>
      <c r="G11" s="4">
        <v>5</v>
      </c>
      <c r="H11" s="5">
        <v>6</v>
      </c>
      <c r="I11" s="83">
        <v>7</v>
      </c>
      <c r="J11" s="7"/>
      <c r="K11" s="5" t="s">
        <v>355</v>
      </c>
      <c r="L11" s="112" t="s">
        <v>26</v>
      </c>
      <c r="M11" s="7"/>
      <c r="N11" s="7"/>
      <c r="O11" s="85"/>
      <c r="P11" s="85"/>
    </row>
    <row r="12" spans="1:16" ht="20.100000000000001" customHeight="1" x14ac:dyDescent="0.25">
      <c r="A12" s="7"/>
      <c r="B12" s="265"/>
      <c r="C12" s="101" t="s">
        <v>6</v>
      </c>
      <c r="D12" s="2">
        <v>3</v>
      </c>
      <c r="E12" s="82">
        <v>4</v>
      </c>
      <c r="F12" s="4">
        <v>5</v>
      </c>
      <c r="G12" s="5">
        <v>6</v>
      </c>
      <c r="H12" s="83">
        <v>7</v>
      </c>
      <c r="I12" s="6">
        <v>8</v>
      </c>
      <c r="J12" s="7"/>
      <c r="K12" s="111" t="s">
        <v>86</v>
      </c>
      <c r="L12" s="112" t="s">
        <v>27</v>
      </c>
      <c r="M12" s="7"/>
      <c r="N12" s="7"/>
      <c r="O12" s="85"/>
      <c r="P12" s="85"/>
    </row>
    <row r="13" spans="1:16" ht="20.100000000000001" customHeight="1" x14ac:dyDescent="0.25">
      <c r="A13" s="7"/>
      <c r="B13" s="265"/>
      <c r="C13" s="101" t="s">
        <v>9</v>
      </c>
      <c r="D13" s="2">
        <v>4</v>
      </c>
      <c r="E13" s="4">
        <v>5</v>
      </c>
      <c r="F13" s="5">
        <v>6</v>
      </c>
      <c r="G13" s="5">
        <v>7</v>
      </c>
      <c r="H13" s="6">
        <v>8</v>
      </c>
      <c r="I13" s="6">
        <v>9</v>
      </c>
      <c r="J13" s="7"/>
      <c r="K13" s="7"/>
      <c r="L13" s="7"/>
      <c r="M13" s="7"/>
      <c r="N13" s="7"/>
      <c r="O13" s="85"/>
      <c r="P13" s="85"/>
    </row>
    <row r="14" spans="1:16" ht="20.100000000000001" customHeight="1" x14ac:dyDescent="0.25">
      <c r="A14" s="7"/>
      <c r="B14" s="266"/>
      <c r="C14" s="109" t="s">
        <v>84</v>
      </c>
      <c r="D14" s="2">
        <v>5</v>
      </c>
      <c r="E14" s="5">
        <v>6</v>
      </c>
      <c r="F14" s="5">
        <v>7</v>
      </c>
      <c r="G14" s="6">
        <v>8</v>
      </c>
      <c r="H14" s="6">
        <v>9</v>
      </c>
      <c r="I14" s="6">
        <v>10</v>
      </c>
      <c r="J14" s="7"/>
      <c r="K14" s="7"/>
      <c r="L14" s="7"/>
      <c r="M14" s="7"/>
      <c r="N14" s="7"/>
      <c r="O14" s="85"/>
      <c r="P14" s="85"/>
    </row>
    <row r="15" spans="1:16" ht="25.5" customHeight="1" x14ac:dyDescent="0.25">
      <c r="A15" s="85"/>
      <c r="B15" s="88"/>
      <c r="C15" s="89"/>
      <c r="D15" s="90"/>
      <c r="E15" s="91"/>
      <c r="F15" s="91"/>
      <c r="G15" s="91"/>
      <c r="H15" s="91"/>
      <c r="I15" s="91"/>
      <c r="J15" s="85"/>
      <c r="K15" s="85"/>
      <c r="L15" s="85"/>
      <c r="M15" s="85"/>
      <c r="N15" s="85"/>
      <c r="O15" s="85"/>
      <c r="P15" s="85"/>
    </row>
    <row r="16" spans="1:16" ht="18.75" x14ac:dyDescent="0.3">
      <c r="A16" s="281" t="s">
        <v>184</v>
      </c>
      <c r="B16" s="281"/>
      <c r="C16" s="281"/>
      <c r="D16" s="281"/>
      <c r="E16" s="281"/>
      <c r="F16" s="281"/>
      <c r="G16" s="281"/>
      <c r="H16" s="281"/>
      <c r="I16" s="281"/>
      <c r="J16" s="281"/>
      <c r="K16" s="281"/>
      <c r="L16" s="281"/>
      <c r="M16" s="281"/>
      <c r="N16" s="76"/>
      <c r="O16" s="85"/>
      <c r="P16" s="85"/>
    </row>
    <row r="17" spans="1:16" ht="216.75" customHeight="1" x14ac:dyDescent="0.25">
      <c r="A17" s="279" t="s">
        <v>183</v>
      </c>
      <c r="B17" s="280"/>
      <c r="C17" s="280"/>
      <c r="D17" s="280"/>
      <c r="E17" s="280"/>
      <c r="F17" s="280"/>
      <c r="G17" s="280"/>
      <c r="H17" s="280"/>
      <c r="I17" s="280"/>
      <c r="J17" s="280"/>
      <c r="K17" s="280"/>
      <c r="L17" s="280"/>
      <c r="M17" s="280"/>
      <c r="N17" s="280"/>
      <c r="O17" s="85"/>
      <c r="P17" s="85"/>
    </row>
    <row r="18" spans="1:16" ht="15" customHeight="1" x14ac:dyDescent="0.25">
      <c r="A18" s="85"/>
      <c r="B18" s="85"/>
      <c r="C18" s="85"/>
      <c r="D18" s="85"/>
      <c r="E18" s="85"/>
      <c r="F18" s="85"/>
      <c r="G18" s="85"/>
      <c r="H18" s="85"/>
      <c r="I18" s="85"/>
      <c r="J18" s="85"/>
      <c r="K18" s="85"/>
      <c r="L18" s="85"/>
      <c r="M18" s="85"/>
      <c r="N18" s="85"/>
      <c r="O18" s="85"/>
      <c r="P18" s="85"/>
    </row>
    <row r="19" spans="1:16" x14ac:dyDescent="0.25">
      <c r="A19" s="85"/>
      <c r="B19" s="85"/>
      <c r="C19" s="85"/>
      <c r="D19" s="85"/>
      <c r="E19" s="85"/>
      <c r="F19" s="85"/>
      <c r="G19" s="85"/>
      <c r="H19" s="85"/>
      <c r="I19" s="85"/>
      <c r="J19" s="85"/>
      <c r="K19" s="85"/>
      <c r="L19" s="85"/>
      <c r="M19" s="85"/>
      <c r="N19" s="85"/>
      <c r="O19" s="85"/>
      <c r="P19" s="85"/>
    </row>
    <row r="20" spans="1:16" ht="19.5" customHeight="1" x14ac:dyDescent="0.25">
      <c r="A20" s="85"/>
      <c r="B20" s="262" t="s">
        <v>2</v>
      </c>
      <c r="C20" s="262"/>
      <c r="D20" s="262"/>
      <c r="E20" s="262"/>
      <c r="F20" s="262"/>
      <c r="G20" s="262"/>
      <c r="H20" s="262"/>
      <c r="I20" s="262"/>
      <c r="J20" s="85"/>
      <c r="K20" s="262" t="s">
        <v>28</v>
      </c>
      <c r="L20" s="262"/>
      <c r="M20" s="85"/>
      <c r="N20" s="85"/>
      <c r="O20" s="85"/>
      <c r="P20" s="85"/>
    </row>
    <row r="21" spans="1:16" ht="27.75" customHeight="1" x14ac:dyDescent="0.25">
      <c r="A21" s="85"/>
      <c r="B21" s="263" t="s">
        <v>23</v>
      </c>
      <c r="C21" s="263"/>
      <c r="D21" s="263"/>
      <c r="E21" s="80" t="s">
        <v>50</v>
      </c>
      <c r="F21" s="80" t="s">
        <v>49</v>
      </c>
      <c r="G21" s="80" t="s">
        <v>8</v>
      </c>
      <c r="H21" s="80" t="s">
        <v>43</v>
      </c>
      <c r="I21" s="80" t="s">
        <v>185</v>
      </c>
      <c r="J21" s="85"/>
      <c r="K21" s="80" t="s">
        <v>42</v>
      </c>
      <c r="L21" s="80" t="s">
        <v>24</v>
      </c>
      <c r="M21" s="85"/>
      <c r="N21" s="85"/>
      <c r="O21" s="85"/>
      <c r="P21" s="85"/>
    </row>
    <row r="22" spans="1:16" ht="18" customHeight="1" x14ac:dyDescent="0.25">
      <c r="A22" s="85"/>
      <c r="B22" s="263"/>
      <c r="C22" s="263"/>
      <c r="D22" s="263"/>
      <c r="E22" s="80">
        <v>1</v>
      </c>
      <c r="F22" s="80">
        <v>2</v>
      </c>
      <c r="G22" s="80">
        <v>3</v>
      </c>
      <c r="H22" s="80">
        <v>4</v>
      </c>
      <c r="I22" s="80">
        <v>5</v>
      </c>
      <c r="J22" s="85"/>
      <c r="K22" s="81" t="s">
        <v>172</v>
      </c>
      <c r="L22" s="1" t="s">
        <v>25</v>
      </c>
      <c r="M22" s="85"/>
      <c r="N22" s="85"/>
      <c r="O22" s="85"/>
      <c r="P22" s="85"/>
    </row>
    <row r="23" spans="1:16" ht="19.5" customHeight="1" x14ac:dyDescent="0.25">
      <c r="A23" s="85"/>
      <c r="B23" s="264" t="s">
        <v>1</v>
      </c>
      <c r="C23" s="80" t="s">
        <v>186</v>
      </c>
      <c r="D23" s="80">
        <v>1</v>
      </c>
      <c r="E23" s="81">
        <v>2</v>
      </c>
      <c r="F23" s="81">
        <v>3</v>
      </c>
      <c r="G23" s="81">
        <v>4</v>
      </c>
      <c r="H23" s="82">
        <v>5</v>
      </c>
      <c r="I23" s="83">
        <v>6</v>
      </c>
      <c r="J23" s="85"/>
      <c r="K23" s="110" t="s">
        <v>175</v>
      </c>
      <c r="L23" s="112">
        <v>5</v>
      </c>
      <c r="M23" s="85"/>
      <c r="N23" s="85"/>
      <c r="O23" s="85"/>
      <c r="P23" s="85"/>
    </row>
    <row r="24" spans="1:16" ht="18.75" customHeight="1" x14ac:dyDescent="0.25">
      <c r="A24" s="85"/>
      <c r="B24" s="265"/>
      <c r="C24" s="80" t="s">
        <v>5</v>
      </c>
      <c r="D24" s="80">
        <v>2</v>
      </c>
      <c r="E24" s="81">
        <v>3</v>
      </c>
      <c r="F24" s="81">
        <v>4</v>
      </c>
      <c r="G24" s="82">
        <v>5</v>
      </c>
      <c r="H24" s="83">
        <v>6</v>
      </c>
      <c r="I24" s="83">
        <v>7</v>
      </c>
      <c r="J24" s="85"/>
      <c r="K24" s="83" t="s">
        <v>177</v>
      </c>
      <c r="L24" s="112" t="s">
        <v>26</v>
      </c>
      <c r="M24" s="85"/>
      <c r="N24" s="85"/>
      <c r="O24" s="85"/>
      <c r="P24" s="85"/>
    </row>
    <row r="25" spans="1:16" x14ac:dyDescent="0.25">
      <c r="A25" s="85"/>
      <c r="B25" s="265"/>
      <c r="C25" s="80" t="s">
        <v>6</v>
      </c>
      <c r="D25" s="80">
        <v>3</v>
      </c>
      <c r="E25" s="81">
        <v>4</v>
      </c>
      <c r="F25" s="82">
        <v>5</v>
      </c>
      <c r="G25" s="83">
        <v>6</v>
      </c>
      <c r="H25" s="83">
        <v>7</v>
      </c>
      <c r="I25" s="84">
        <v>8</v>
      </c>
      <c r="J25" s="85"/>
      <c r="K25" s="111" t="s">
        <v>180</v>
      </c>
      <c r="L25" s="112" t="s">
        <v>27</v>
      </c>
      <c r="M25" s="85"/>
      <c r="N25" s="85"/>
      <c r="O25" s="85"/>
      <c r="P25" s="85"/>
    </row>
    <row r="26" spans="1:16" ht="18.75" customHeight="1" x14ac:dyDescent="0.25">
      <c r="A26" s="85"/>
      <c r="B26" s="265"/>
      <c r="C26" s="80" t="s">
        <v>9</v>
      </c>
      <c r="D26" s="80">
        <v>4</v>
      </c>
      <c r="E26" s="82">
        <v>5</v>
      </c>
      <c r="F26" s="83">
        <v>6</v>
      </c>
      <c r="G26" s="83">
        <v>7</v>
      </c>
      <c r="H26" s="84">
        <v>8</v>
      </c>
      <c r="I26" s="84">
        <v>9</v>
      </c>
      <c r="J26" s="85"/>
      <c r="K26" s="85"/>
      <c r="L26" s="85"/>
      <c r="M26" s="85"/>
      <c r="N26" s="85"/>
      <c r="O26" s="85"/>
      <c r="P26" s="85"/>
    </row>
    <row r="27" spans="1:16" ht="21" customHeight="1" x14ac:dyDescent="0.25">
      <c r="A27" s="85"/>
      <c r="B27" s="266"/>
      <c r="C27" s="9" t="s">
        <v>187</v>
      </c>
      <c r="D27" s="80">
        <v>5</v>
      </c>
      <c r="E27" s="83">
        <v>6</v>
      </c>
      <c r="F27" s="83">
        <v>7</v>
      </c>
      <c r="G27" s="84">
        <v>8</v>
      </c>
      <c r="H27" s="84">
        <v>9</v>
      </c>
      <c r="I27" s="84">
        <v>10</v>
      </c>
      <c r="J27" s="85"/>
      <c r="K27" s="85"/>
      <c r="L27" s="85"/>
      <c r="M27" s="85"/>
      <c r="N27" s="85"/>
      <c r="O27" s="85"/>
      <c r="P27" s="85"/>
    </row>
    <row r="28" spans="1:16" x14ac:dyDescent="0.25">
      <c r="A28" s="7"/>
      <c r="B28" s="7"/>
      <c r="C28" s="7"/>
      <c r="D28" s="7"/>
      <c r="E28" s="7"/>
      <c r="F28" s="7"/>
      <c r="G28" s="7"/>
      <c r="H28" s="7"/>
      <c r="I28" s="7"/>
      <c r="J28" s="7"/>
      <c r="K28" s="7"/>
      <c r="L28" s="7"/>
      <c r="M28" s="7"/>
      <c r="N28" s="7"/>
      <c r="O28" s="85"/>
      <c r="P28" s="85"/>
    </row>
    <row r="29" spans="1:16" x14ac:dyDescent="0.25">
      <c r="A29" s="85"/>
      <c r="B29" s="85"/>
      <c r="C29" s="85"/>
      <c r="D29" s="85"/>
      <c r="E29" s="85"/>
      <c r="F29" s="85"/>
      <c r="G29" s="85"/>
      <c r="H29" s="85"/>
      <c r="I29" s="85"/>
      <c r="J29" s="85"/>
      <c r="K29" s="85"/>
      <c r="L29" s="85"/>
      <c r="M29" s="85"/>
      <c r="N29" s="85"/>
      <c r="O29" s="85"/>
      <c r="P29" s="85"/>
    </row>
    <row r="30" spans="1:16" ht="18.75" x14ac:dyDescent="0.3">
      <c r="A30" s="281" t="s">
        <v>170</v>
      </c>
      <c r="B30" s="281"/>
      <c r="C30" s="281"/>
      <c r="D30" s="281"/>
      <c r="E30" s="281"/>
      <c r="F30" s="281"/>
      <c r="G30" s="281"/>
      <c r="H30" s="281"/>
      <c r="I30" s="281"/>
      <c r="J30" s="281"/>
      <c r="K30" s="281"/>
      <c r="L30" s="281"/>
      <c r="M30" s="281"/>
      <c r="N30" s="85"/>
      <c r="O30" s="85"/>
      <c r="P30" s="85"/>
    </row>
    <row r="31" spans="1:16" ht="23.25" x14ac:dyDescent="0.25">
      <c r="A31" s="284"/>
      <c r="B31" s="284"/>
      <c r="C31" s="284"/>
      <c r="D31" s="284"/>
      <c r="E31" s="284"/>
      <c r="F31" s="284"/>
      <c r="G31" s="284"/>
      <c r="H31" s="284"/>
      <c r="I31" s="284"/>
      <c r="J31" s="284"/>
      <c r="K31" s="284"/>
      <c r="L31" s="284"/>
      <c r="M31" s="284"/>
      <c r="N31" s="85"/>
      <c r="O31" s="85"/>
      <c r="P31" s="85"/>
    </row>
    <row r="32" spans="1:16" ht="92.25" customHeight="1" x14ac:dyDescent="0.25">
      <c r="A32" s="282" t="s">
        <v>169</v>
      </c>
      <c r="B32" s="282"/>
      <c r="C32" s="282"/>
      <c r="D32" s="282"/>
      <c r="E32" s="282"/>
      <c r="F32" s="282"/>
      <c r="G32" s="282"/>
      <c r="H32" s="282"/>
      <c r="I32" s="282"/>
      <c r="J32" s="282"/>
      <c r="K32" s="282"/>
      <c r="L32" s="282"/>
      <c r="M32" s="282"/>
      <c r="N32" s="282"/>
      <c r="O32" s="85"/>
      <c r="P32" s="85"/>
    </row>
    <row r="33" spans="1:40" x14ac:dyDescent="0.25">
      <c r="A33" s="85"/>
      <c r="B33" s="85"/>
      <c r="C33" s="85"/>
      <c r="D33" s="85"/>
      <c r="E33" s="85"/>
      <c r="F33" s="85"/>
      <c r="G33" s="85"/>
      <c r="H33" s="85"/>
      <c r="I33" s="85"/>
      <c r="J33" s="85"/>
      <c r="K33" s="85"/>
      <c r="L33" s="85"/>
      <c r="M33" s="85"/>
      <c r="N33" s="85"/>
      <c r="O33" s="85"/>
      <c r="P33" s="85"/>
    </row>
    <row r="34" spans="1:40" ht="21" x14ac:dyDescent="0.35">
      <c r="A34" s="285"/>
      <c r="B34" s="285"/>
      <c r="C34" s="285"/>
      <c r="D34" s="285"/>
      <c r="E34" s="285"/>
      <c r="F34" s="285"/>
      <c r="G34" s="285"/>
      <c r="H34" s="285"/>
      <c r="I34" s="285"/>
      <c r="J34" s="285"/>
      <c r="K34" s="285"/>
      <c r="L34" s="285"/>
      <c r="M34" s="285"/>
      <c r="N34" s="85"/>
      <c r="O34" s="85"/>
      <c r="P34" s="85"/>
    </row>
    <row r="35" spans="1:40" x14ac:dyDescent="0.25">
      <c r="A35" s="85"/>
      <c r="B35" s="85"/>
      <c r="C35" s="85"/>
      <c r="D35" s="85"/>
      <c r="E35" s="85"/>
      <c r="F35" s="85"/>
      <c r="G35" s="85"/>
      <c r="H35" s="85"/>
      <c r="I35" s="85"/>
      <c r="J35" s="85"/>
      <c r="K35" s="85"/>
      <c r="L35" s="85"/>
      <c r="M35" s="85"/>
      <c r="N35" s="85"/>
      <c r="O35" s="85"/>
      <c r="P35" s="85"/>
    </row>
    <row r="36" spans="1:40" ht="15" customHeight="1" x14ac:dyDescent="0.25">
      <c r="A36" s="85"/>
      <c r="B36" s="262" t="s">
        <v>154</v>
      </c>
      <c r="C36" s="262"/>
      <c r="D36" s="262"/>
      <c r="E36" s="262"/>
      <c r="F36" s="262"/>
      <c r="G36" s="262"/>
      <c r="H36" s="262"/>
      <c r="I36" s="85"/>
      <c r="J36" s="283" t="s">
        <v>28</v>
      </c>
      <c r="K36" s="271"/>
      <c r="L36" s="271"/>
      <c r="M36" s="271"/>
      <c r="N36" s="271"/>
      <c r="O36" s="85"/>
      <c r="P36" s="85"/>
      <c r="AA36" s="138"/>
      <c r="AB36" s="138"/>
      <c r="AC36" s="138"/>
      <c r="AD36" s="138"/>
      <c r="AE36" s="138"/>
      <c r="AF36" s="138"/>
      <c r="AG36" s="138"/>
      <c r="AH36" s="138"/>
      <c r="AI36" s="138"/>
      <c r="AJ36" s="138"/>
      <c r="AK36" s="138"/>
      <c r="AL36" s="138"/>
      <c r="AM36" s="138"/>
      <c r="AN36" s="138"/>
    </row>
    <row r="37" spans="1:40" ht="24" x14ac:dyDescent="0.25">
      <c r="A37" s="85"/>
      <c r="B37" s="263" t="s">
        <v>23</v>
      </c>
      <c r="C37" s="263"/>
      <c r="D37" s="263"/>
      <c r="E37" s="80" t="s">
        <v>50</v>
      </c>
      <c r="F37" s="80" t="s">
        <v>8</v>
      </c>
      <c r="G37" s="80" t="s">
        <v>171</v>
      </c>
      <c r="H37" s="80" t="s">
        <v>86</v>
      </c>
      <c r="I37" s="85"/>
      <c r="J37" s="80" t="s">
        <v>42</v>
      </c>
      <c r="K37" s="80" t="s">
        <v>24</v>
      </c>
      <c r="L37" s="263" t="s">
        <v>194</v>
      </c>
      <c r="M37" s="263"/>
      <c r="N37" s="263"/>
      <c r="O37" s="85"/>
      <c r="P37" s="85"/>
      <c r="AA37" s="277"/>
      <c r="AB37" s="277"/>
      <c r="AC37" s="277"/>
      <c r="AD37" s="277"/>
      <c r="AE37" s="277"/>
      <c r="AF37" s="277"/>
      <c r="AG37" s="277"/>
      <c r="AH37" s="277"/>
      <c r="AI37" s="138"/>
      <c r="AJ37" s="277"/>
      <c r="AK37" s="277"/>
      <c r="AL37" s="277"/>
      <c r="AM37" s="277"/>
      <c r="AN37" s="277"/>
    </row>
    <row r="38" spans="1:40" ht="56.25" customHeight="1" x14ac:dyDescent="0.25">
      <c r="A38" s="85"/>
      <c r="B38" s="263"/>
      <c r="C38" s="263"/>
      <c r="D38" s="263"/>
      <c r="E38" s="80">
        <v>1</v>
      </c>
      <c r="F38" s="80">
        <v>2</v>
      </c>
      <c r="G38" s="80">
        <v>3</v>
      </c>
      <c r="H38" s="80">
        <v>4</v>
      </c>
      <c r="I38" s="85"/>
      <c r="J38" s="81" t="s">
        <v>172</v>
      </c>
      <c r="K38" s="86">
        <v>1.2</v>
      </c>
      <c r="L38" s="286" t="s">
        <v>173</v>
      </c>
      <c r="M38" s="286"/>
      <c r="N38" s="286"/>
      <c r="O38" s="85"/>
      <c r="P38" s="85"/>
      <c r="AA38" s="277"/>
      <c r="AB38" s="277"/>
      <c r="AC38" s="277"/>
      <c r="AD38" s="144"/>
      <c r="AE38" s="144"/>
      <c r="AF38" s="144"/>
      <c r="AG38" s="144"/>
      <c r="AH38" s="144"/>
      <c r="AI38" s="138"/>
      <c r="AJ38" s="144"/>
      <c r="AK38" s="144"/>
      <c r="AL38" s="277"/>
      <c r="AM38" s="277"/>
      <c r="AN38" s="277"/>
    </row>
    <row r="39" spans="1:40" ht="78.75" customHeight="1" x14ac:dyDescent="0.25">
      <c r="A39" s="85"/>
      <c r="B39" s="264" t="s">
        <v>1</v>
      </c>
      <c r="C39" s="80" t="s">
        <v>174</v>
      </c>
      <c r="D39" s="80">
        <v>4</v>
      </c>
      <c r="E39" s="82">
        <v>4</v>
      </c>
      <c r="F39" s="87">
        <v>8</v>
      </c>
      <c r="G39" s="84">
        <v>12</v>
      </c>
      <c r="H39" s="84">
        <v>16</v>
      </c>
      <c r="I39" s="85"/>
      <c r="J39" s="82" t="s">
        <v>175</v>
      </c>
      <c r="K39" s="86">
        <v>3.4</v>
      </c>
      <c r="L39" s="286" t="s">
        <v>176</v>
      </c>
      <c r="M39" s="286"/>
      <c r="N39" s="286"/>
      <c r="O39" s="85"/>
      <c r="P39" s="85"/>
      <c r="AA39" s="277"/>
      <c r="AB39" s="277"/>
      <c r="AC39" s="277"/>
      <c r="AD39" s="144"/>
      <c r="AE39" s="144"/>
      <c r="AF39" s="144"/>
      <c r="AG39" s="144"/>
      <c r="AH39" s="144"/>
      <c r="AI39" s="138"/>
      <c r="AJ39" s="145"/>
      <c r="AK39" s="145"/>
      <c r="AL39" s="275"/>
      <c r="AM39" s="275"/>
      <c r="AN39" s="275"/>
    </row>
    <row r="40" spans="1:40" ht="78.75" customHeight="1" x14ac:dyDescent="0.25">
      <c r="A40" s="85"/>
      <c r="B40" s="265"/>
      <c r="C40" s="80" t="s">
        <v>89</v>
      </c>
      <c r="D40" s="80">
        <v>3</v>
      </c>
      <c r="E40" s="82">
        <v>3</v>
      </c>
      <c r="F40" s="87">
        <v>6</v>
      </c>
      <c r="G40" s="87">
        <v>9</v>
      </c>
      <c r="H40" s="84">
        <v>12</v>
      </c>
      <c r="I40" s="85"/>
      <c r="J40" s="83" t="s">
        <v>177</v>
      </c>
      <c r="K40" s="86">
        <v>6.9</v>
      </c>
      <c r="L40" s="286" t="s">
        <v>178</v>
      </c>
      <c r="M40" s="286"/>
      <c r="N40" s="286"/>
      <c r="O40" s="85"/>
      <c r="P40" s="85"/>
      <c r="AA40" s="276"/>
      <c r="AB40" s="144"/>
      <c r="AC40" s="144"/>
      <c r="AD40" s="145"/>
      <c r="AE40" s="145"/>
      <c r="AF40" s="145"/>
      <c r="AG40" s="145"/>
      <c r="AH40" s="145"/>
      <c r="AI40" s="138"/>
      <c r="AJ40" s="145"/>
      <c r="AK40" s="145"/>
      <c r="AL40" s="275"/>
      <c r="AM40" s="275"/>
      <c r="AN40" s="275"/>
    </row>
    <row r="41" spans="1:40" ht="112.5" customHeight="1" x14ac:dyDescent="0.25">
      <c r="A41" s="85"/>
      <c r="B41" s="265"/>
      <c r="C41" s="80" t="s">
        <v>179</v>
      </c>
      <c r="D41" s="80">
        <v>2</v>
      </c>
      <c r="E41" s="81">
        <v>2</v>
      </c>
      <c r="F41" s="82">
        <v>4</v>
      </c>
      <c r="G41" s="83">
        <v>6</v>
      </c>
      <c r="H41" s="87">
        <v>8</v>
      </c>
      <c r="I41" s="85"/>
      <c r="J41" s="84" t="s">
        <v>180</v>
      </c>
      <c r="K41" s="86">
        <v>12.16</v>
      </c>
      <c r="L41" s="286" t="s">
        <v>181</v>
      </c>
      <c r="M41" s="286"/>
      <c r="N41" s="286"/>
      <c r="O41" s="85"/>
      <c r="P41" s="85"/>
      <c r="AA41" s="276"/>
      <c r="AB41" s="144"/>
      <c r="AC41" s="144"/>
      <c r="AD41" s="145"/>
      <c r="AE41" s="145"/>
      <c r="AF41" s="145"/>
      <c r="AG41" s="145"/>
      <c r="AH41" s="145"/>
      <c r="AI41" s="138"/>
      <c r="AJ41" s="145"/>
      <c r="AK41" s="145"/>
      <c r="AL41" s="275"/>
      <c r="AM41" s="275"/>
      <c r="AN41" s="275"/>
    </row>
    <row r="42" spans="1:40" ht="51" customHeight="1" x14ac:dyDescent="0.25">
      <c r="A42" s="85"/>
      <c r="B42" s="266"/>
      <c r="C42" s="80" t="s">
        <v>182</v>
      </c>
      <c r="D42" s="80">
        <v>1</v>
      </c>
      <c r="E42" s="81">
        <v>1</v>
      </c>
      <c r="F42" s="81">
        <v>2</v>
      </c>
      <c r="G42" s="82">
        <v>3</v>
      </c>
      <c r="H42" s="82">
        <v>4</v>
      </c>
      <c r="I42" s="85"/>
      <c r="J42" s="85"/>
      <c r="K42" s="85"/>
      <c r="L42" s="85"/>
      <c r="M42" s="85"/>
      <c r="N42" s="85"/>
      <c r="O42" s="85"/>
      <c r="P42" s="85"/>
      <c r="AA42" s="276"/>
      <c r="AB42" s="144"/>
      <c r="AC42" s="144"/>
      <c r="AD42" s="145"/>
      <c r="AE42" s="145"/>
      <c r="AF42" s="145"/>
      <c r="AG42" s="145"/>
      <c r="AH42" s="145"/>
      <c r="AI42" s="138"/>
      <c r="AJ42" s="145"/>
      <c r="AK42" s="145"/>
      <c r="AL42" s="275"/>
      <c r="AM42" s="275"/>
      <c r="AN42" s="275"/>
    </row>
    <row r="43" spans="1:40" x14ac:dyDescent="0.25">
      <c r="A43" s="85"/>
      <c r="B43" s="85"/>
      <c r="C43" s="85"/>
      <c r="D43" s="85"/>
      <c r="E43" s="85"/>
      <c r="F43" s="85"/>
      <c r="G43" s="85"/>
      <c r="H43" s="85"/>
      <c r="I43" s="85"/>
      <c r="J43" s="85"/>
      <c r="K43" s="85"/>
      <c r="L43" s="85"/>
      <c r="M43" s="85"/>
      <c r="N43" s="85"/>
      <c r="O43" s="85"/>
      <c r="P43" s="85"/>
      <c r="AA43" s="276"/>
      <c r="AB43" s="144"/>
      <c r="AC43" s="144"/>
      <c r="AD43" s="145"/>
      <c r="AE43" s="145"/>
      <c r="AF43" s="145"/>
      <c r="AG43" s="145"/>
      <c r="AH43" s="145"/>
      <c r="AI43" s="138"/>
      <c r="AJ43" s="138"/>
      <c r="AK43" s="138"/>
      <c r="AL43" s="138"/>
      <c r="AM43" s="138"/>
      <c r="AN43" s="138"/>
    </row>
    <row r="44" spans="1:40" ht="23.25" x14ac:dyDescent="0.25">
      <c r="A44" s="278"/>
      <c r="B44" s="278"/>
      <c r="C44" s="278"/>
      <c r="D44" s="278"/>
      <c r="E44" s="278"/>
      <c r="F44" s="278"/>
      <c r="G44" s="278"/>
      <c r="H44" s="278"/>
      <c r="I44" s="278"/>
      <c r="J44" s="278"/>
      <c r="K44" s="278"/>
      <c r="L44" s="278"/>
      <c r="M44" s="278"/>
      <c r="N44" s="278"/>
      <c r="O44" s="85"/>
      <c r="P44" s="85"/>
      <c r="AA44" s="276"/>
      <c r="AB44" s="144"/>
      <c r="AC44" s="144"/>
      <c r="AD44" s="145"/>
      <c r="AE44" s="145"/>
      <c r="AF44" s="145"/>
      <c r="AG44" s="145"/>
      <c r="AH44" s="145"/>
      <c r="AI44" s="138"/>
      <c r="AJ44" s="138"/>
      <c r="AK44" s="138"/>
      <c r="AL44" s="138"/>
      <c r="AM44" s="138"/>
      <c r="AN44" s="138"/>
    </row>
    <row r="45" spans="1:40" x14ac:dyDescent="0.25">
      <c r="A45" s="85"/>
      <c r="B45" s="85"/>
      <c r="C45" s="85"/>
      <c r="D45" s="85"/>
      <c r="E45" s="85"/>
      <c r="F45" s="85"/>
      <c r="G45" s="85"/>
      <c r="H45" s="85"/>
      <c r="I45" s="85"/>
      <c r="J45" s="85"/>
      <c r="K45" s="85"/>
      <c r="L45" s="85"/>
      <c r="M45" s="85"/>
      <c r="N45" s="85"/>
      <c r="O45" s="85"/>
      <c r="P45" s="85"/>
      <c r="AA45" s="138"/>
      <c r="AB45" s="138"/>
      <c r="AC45" s="138"/>
      <c r="AD45" s="138"/>
      <c r="AE45" s="138"/>
      <c r="AF45" s="138"/>
      <c r="AG45" s="138"/>
      <c r="AH45" s="138"/>
      <c r="AI45" s="138"/>
      <c r="AJ45" s="138"/>
      <c r="AK45" s="138"/>
      <c r="AL45" s="138"/>
      <c r="AM45" s="138"/>
      <c r="AN45" s="138"/>
    </row>
    <row r="46" spans="1:40" ht="15.75" x14ac:dyDescent="0.25">
      <c r="A46" s="288" t="s">
        <v>193</v>
      </c>
      <c r="B46" s="288"/>
      <c r="C46" s="288"/>
      <c r="D46" s="288"/>
      <c r="E46" s="288"/>
      <c r="F46" s="288"/>
      <c r="G46" s="288"/>
      <c r="H46" s="288"/>
      <c r="I46" s="288"/>
      <c r="J46" s="288"/>
      <c r="K46" s="288"/>
      <c r="L46" s="288"/>
      <c r="M46" s="85"/>
      <c r="N46" s="85"/>
      <c r="O46" s="85"/>
      <c r="P46" s="85"/>
      <c r="AA46" s="138"/>
      <c r="AB46" s="138"/>
      <c r="AC46" s="138"/>
      <c r="AD46" s="138"/>
      <c r="AE46" s="138"/>
      <c r="AF46" s="138"/>
      <c r="AG46" s="138"/>
      <c r="AH46" s="138"/>
      <c r="AI46" s="138"/>
      <c r="AJ46" s="138"/>
      <c r="AK46" s="138"/>
      <c r="AL46" s="138"/>
      <c r="AM46" s="138"/>
      <c r="AN46" s="138"/>
    </row>
    <row r="47" spans="1:40" ht="72.75" customHeight="1" x14ac:dyDescent="0.25">
      <c r="A47" s="279" t="s">
        <v>324</v>
      </c>
      <c r="B47" s="280"/>
      <c r="C47" s="280"/>
      <c r="D47" s="280"/>
      <c r="E47" s="280"/>
      <c r="F47" s="280"/>
      <c r="G47" s="280"/>
      <c r="H47" s="280"/>
      <c r="I47" s="280"/>
      <c r="J47" s="280"/>
      <c r="K47" s="280"/>
      <c r="L47" s="280"/>
      <c r="M47" s="85"/>
      <c r="N47" s="85"/>
      <c r="O47" s="85"/>
      <c r="P47" s="85"/>
      <c r="AA47" s="138"/>
      <c r="AB47" s="138"/>
      <c r="AC47" s="138"/>
      <c r="AD47" s="138"/>
      <c r="AE47" s="138"/>
      <c r="AF47" s="138"/>
      <c r="AG47" s="138"/>
      <c r="AH47" s="138"/>
      <c r="AI47" s="138"/>
      <c r="AJ47" s="138"/>
      <c r="AK47" s="138"/>
      <c r="AL47" s="138"/>
      <c r="AM47" s="138"/>
      <c r="AN47" s="138"/>
    </row>
    <row r="48" spans="1:40" x14ac:dyDescent="0.25">
      <c r="A48" s="163" t="s">
        <v>325</v>
      </c>
      <c r="B48" s="85"/>
      <c r="C48" s="85"/>
      <c r="D48" s="85"/>
      <c r="E48" s="85"/>
      <c r="F48" s="85"/>
      <c r="G48" s="85"/>
      <c r="H48" s="85"/>
      <c r="I48" s="85"/>
      <c r="J48" s="85"/>
      <c r="K48" s="85"/>
      <c r="L48" s="85"/>
      <c r="M48" s="85"/>
      <c r="N48" s="85"/>
      <c r="O48" s="85"/>
      <c r="P48" s="85"/>
      <c r="AA48" s="138"/>
      <c r="AB48" s="138"/>
      <c r="AC48" s="138"/>
      <c r="AD48" s="138"/>
      <c r="AE48" s="138"/>
      <c r="AF48" s="138"/>
      <c r="AG48" s="138"/>
      <c r="AH48" s="138"/>
      <c r="AI48" s="138"/>
      <c r="AJ48" s="138"/>
      <c r="AK48" s="138"/>
      <c r="AL48" s="138"/>
      <c r="AM48" s="138"/>
      <c r="AN48" s="138"/>
    </row>
    <row r="49" spans="1:40" ht="15.75" x14ac:dyDescent="0.25">
      <c r="A49" s="288"/>
      <c r="B49" s="288"/>
      <c r="C49" s="288"/>
      <c r="D49" s="288"/>
      <c r="E49" s="288"/>
      <c r="F49" s="288"/>
      <c r="G49" s="288"/>
      <c r="H49" s="288"/>
      <c r="I49" s="288"/>
      <c r="J49" s="288"/>
      <c r="K49" s="288"/>
      <c r="L49" s="288"/>
      <c r="M49" s="85"/>
      <c r="N49" s="85"/>
      <c r="O49" s="85"/>
      <c r="P49" s="85"/>
      <c r="AA49" s="138"/>
      <c r="AB49" s="138"/>
      <c r="AC49" s="138"/>
      <c r="AD49" s="138"/>
      <c r="AE49" s="138"/>
      <c r="AF49" s="138"/>
      <c r="AG49" s="138"/>
      <c r="AH49" s="138"/>
      <c r="AI49" s="138"/>
      <c r="AJ49" s="138"/>
      <c r="AK49" s="138"/>
      <c r="AL49" s="138"/>
      <c r="AM49" s="138"/>
      <c r="AN49" s="138"/>
    </row>
    <row r="50" spans="1:40" hidden="1" x14ac:dyDescent="0.25">
      <c r="A50" s="85"/>
      <c r="B50" s="85"/>
      <c r="C50" s="85"/>
      <c r="D50" s="85"/>
      <c r="E50" s="85"/>
      <c r="F50" s="85"/>
      <c r="G50" s="85"/>
      <c r="H50" s="85"/>
      <c r="I50" s="85"/>
      <c r="J50" s="85"/>
      <c r="K50" s="85"/>
      <c r="L50" s="85"/>
      <c r="M50" s="85"/>
      <c r="N50" s="85"/>
      <c r="O50" s="85"/>
      <c r="P50" s="85"/>
      <c r="AA50" s="138"/>
      <c r="AB50" s="138"/>
      <c r="AC50" s="138"/>
      <c r="AD50" s="138"/>
      <c r="AE50" s="138"/>
      <c r="AF50" s="138"/>
      <c r="AG50" s="138"/>
      <c r="AH50" s="138"/>
      <c r="AI50" s="138"/>
      <c r="AJ50" s="138"/>
      <c r="AK50" s="138"/>
      <c r="AL50" s="138"/>
      <c r="AM50" s="138"/>
      <c r="AN50" s="138"/>
    </row>
    <row r="51" spans="1:40" ht="15" hidden="1" customHeight="1" x14ac:dyDescent="0.25">
      <c r="A51" s="85"/>
      <c r="B51" s="262" t="s">
        <v>2</v>
      </c>
      <c r="C51" s="262"/>
      <c r="D51" s="262"/>
      <c r="E51" s="262"/>
      <c r="F51" s="262"/>
      <c r="G51" s="262"/>
      <c r="H51" s="85"/>
      <c r="I51" s="283" t="s">
        <v>28</v>
      </c>
      <c r="J51" s="271"/>
      <c r="K51" s="271"/>
      <c r="L51" s="271"/>
      <c r="M51" s="271"/>
      <c r="N51" s="271"/>
      <c r="O51" s="85"/>
      <c r="P51" s="85"/>
      <c r="AA51" s="138"/>
      <c r="AB51" s="138"/>
      <c r="AC51" s="138"/>
      <c r="AD51" s="138"/>
      <c r="AE51" s="138"/>
      <c r="AF51" s="138"/>
      <c r="AG51" s="138"/>
      <c r="AH51" s="138"/>
      <c r="AI51" s="138"/>
      <c r="AJ51" s="138"/>
      <c r="AK51" s="138"/>
      <c r="AL51" s="138"/>
      <c r="AM51" s="138"/>
      <c r="AN51" s="138"/>
    </row>
    <row r="52" spans="1:40" ht="34.5" hidden="1" customHeight="1" x14ac:dyDescent="0.25">
      <c r="A52" s="85"/>
      <c r="B52" s="263" t="s">
        <v>23</v>
      </c>
      <c r="C52" s="263"/>
      <c r="D52" s="263"/>
      <c r="E52" s="80" t="s">
        <v>8</v>
      </c>
      <c r="F52" s="80" t="s">
        <v>43</v>
      </c>
      <c r="G52" s="101" t="s">
        <v>85</v>
      </c>
      <c r="H52" s="85"/>
      <c r="I52" s="80" t="s">
        <v>42</v>
      </c>
      <c r="J52" s="80" t="s">
        <v>24</v>
      </c>
      <c r="K52" s="263" t="s">
        <v>188</v>
      </c>
      <c r="L52" s="263"/>
      <c r="M52" s="263"/>
      <c r="N52" s="263"/>
      <c r="O52" s="85"/>
      <c r="P52" s="85"/>
      <c r="AA52" s="138"/>
      <c r="AB52" s="138"/>
      <c r="AC52" s="138"/>
      <c r="AD52" s="138"/>
      <c r="AE52" s="138"/>
      <c r="AF52" s="138"/>
      <c r="AG52" s="138"/>
      <c r="AH52" s="138"/>
      <c r="AI52" s="138"/>
      <c r="AJ52" s="138"/>
      <c r="AK52" s="138"/>
      <c r="AL52" s="138"/>
      <c r="AM52" s="138"/>
      <c r="AN52" s="138"/>
    </row>
    <row r="53" spans="1:40" ht="65.25" hidden="1" customHeight="1" x14ac:dyDescent="0.25">
      <c r="A53" s="85"/>
      <c r="B53" s="263"/>
      <c r="C53" s="263"/>
      <c r="D53" s="263"/>
      <c r="E53" s="113">
        <v>5</v>
      </c>
      <c r="F53" s="113">
        <v>10</v>
      </c>
      <c r="G53" s="113">
        <v>20</v>
      </c>
      <c r="H53" s="85"/>
      <c r="I53" s="81" t="s">
        <v>87</v>
      </c>
      <c r="J53" s="92" t="s">
        <v>316</v>
      </c>
      <c r="K53" s="287" t="s">
        <v>189</v>
      </c>
      <c r="L53" s="287"/>
      <c r="M53" s="287"/>
      <c r="N53" s="287"/>
      <c r="O53" s="85"/>
      <c r="P53" s="85"/>
      <c r="AA53" s="138"/>
      <c r="AB53" s="138"/>
      <c r="AC53" s="138"/>
      <c r="AD53" s="138"/>
      <c r="AE53" s="138"/>
      <c r="AF53" s="138"/>
      <c r="AG53" s="138"/>
      <c r="AH53" s="138"/>
      <c r="AI53" s="138"/>
      <c r="AJ53" s="138"/>
      <c r="AK53" s="138"/>
      <c r="AL53" s="138"/>
      <c r="AM53" s="138"/>
      <c r="AN53" s="138"/>
    </row>
    <row r="54" spans="1:40" ht="94.5" hidden="1" customHeight="1" x14ac:dyDescent="0.25">
      <c r="A54" s="85"/>
      <c r="B54" s="264" t="s">
        <v>1</v>
      </c>
      <c r="C54" s="79" t="s">
        <v>83</v>
      </c>
      <c r="D54" s="80">
        <v>1</v>
      </c>
      <c r="E54" s="81">
        <v>5</v>
      </c>
      <c r="F54" s="81">
        <v>10</v>
      </c>
      <c r="G54" s="82">
        <v>20</v>
      </c>
      <c r="H54" s="85"/>
      <c r="I54" s="82" t="s">
        <v>88</v>
      </c>
      <c r="J54" s="146" t="s">
        <v>317</v>
      </c>
      <c r="K54" s="287" t="s">
        <v>190</v>
      </c>
      <c r="L54" s="287"/>
      <c r="M54" s="287"/>
      <c r="N54" s="287"/>
      <c r="O54" s="85"/>
      <c r="P54" s="85"/>
      <c r="AA54" s="138"/>
      <c r="AB54" s="138"/>
      <c r="AC54" s="138"/>
      <c r="AD54" s="138"/>
      <c r="AE54" s="138"/>
      <c r="AF54" s="138"/>
      <c r="AG54" s="138"/>
      <c r="AH54" s="138"/>
      <c r="AI54" s="138"/>
      <c r="AJ54" s="138"/>
      <c r="AK54" s="138"/>
      <c r="AL54" s="138"/>
      <c r="AM54" s="138"/>
      <c r="AN54" s="138"/>
    </row>
    <row r="55" spans="1:40" ht="94.5" hidden="1" customHeight="1" x14ac:dyDescent="0.25">
      <c r="A55" s="85"/>
      <c r="B55" s="265"/>
      <c r="C55" s="79" t="s">
        <v>5</v>
      </c>
      <c r="D55" s="80">
        <v>2</v>
      </c>
      <c r="E55" s="81">
        <v>10</v>
      </c>
      <c r="F55" s="82">
        <v>20</v>
      </c>
      <c r="G55" s="87">
        <v>40</v>
      </c>
      <c r="H55" s="85"/>
      <c r="I55" s="83" t="s">
        <v>89</v>
      </c>
      <c r="J55" s="92" t="s">
        <v>318</v>
      </c>
      <c r="K55" s="287" t="s">
        <v>191</v>
      </c>
      <c r="L55" s="287"/>
      <c r="M55" s="287"/>
      <c r="N55" s="287"/>
      <c r="O55" s="85"/>
      <c r="P55" s="85"/>
      <c r="AA55" s="138"/>
      <c r="AB55" s="138"/>
      <c r="AC55" s="138"/>
      <c r="AD55" s="138"/>
      <c r="AE55" s="138"/>
      <c r="AF55" s="138"/>
      <c r="AG55" s="138"/>
      <c r="AH55" s="138"/>
      <c r="AI55" s="138"/>
      <c r="AJ55" s="138"/>
      <c r="AK55" s="138"/>
      <c r="AL55" s="138"/>
      <c r="AM55" s="138"/>
      <c r="AN55" s="138"/>
    </row>
    <row r="56" spans="1:40" ht="122.25" hidden="1" customHeight="1" x14ac:dyDescent="0.25">
      <c r="A56" s="85"/>
      <c r="B56" s="265"/>
      <c r="C56" s="79" t="s">
        <v>6</v>
      </c>
      <c r="D56" s="80">
        <v>3</v>
      </c>
      <c r="E56" s="81">
        <v>15</v>
      </c>
      <c r="F56" s="87">
        <v>30</v>
      </c>
      <c r="G56" s="84">
        <v>60</v>
      </c>
      <c r="H56" s="85"/>
      <c r="I56" s="84" t="s">
        <v>86</v>
      </c>
      <c r="J56" s="1" t="s">
        <v>319</v>
      </c>
      <c r="K56" s="287" t="s">
        <v>192</v>
      </c>
      <c r="L56" s="287"/>
      <c r="M56" s="287"/>
      <c r="N56" s="287"/>
      <c r="O56" s="85"/>
      <c r="P56" s="85"/>
    </row>
    <row r="57" spans="1:40" ht="60" hidden="1" customHeight="1" x14ac:dyDescent="0.25">
      <c r="A57" s="85"/>
      <c r="B57" s="265"/>
      <c r="C57" s="79" t="s">
        <v>9</v>
      </c>
      <c r="D57" s="80">
        <v>4</v>
      </c>
      <c r="E57" s="82">
        <v>20</v>
      </c>
      <c r="F57" s="87">
        <v>40</v>
      </c>
      <c r="G57" s="84">
        <v>80</v>
      </c>
      <c r="H57" s="85"/>
      <c r="I57" s="85"/>
      <c r="J57" s="85"/>
      <c r="K57" s="85"/>
      <c r="L57" s="85"/>
      <c r="M57" s="85"/>
      <c r="N57" s="85"/>
      <c r="O57" s="85"/>
      <c r="P57" s="85"/>
    </row>
    <row r="58" spans="1:40" ht="59.25" hidden="1" customHeight="1" x14ac:dyDescent="0.25">
      <c r="A58" s="85"/>
      <c r="B58" s="266"/>
      <c r="C58" s="79" t="s">
        <v>84</v>
      </c>
      <c r="D58" s="80">
        <v>5</v>
      </c>
      <c r="E58" s="82">
        <v>25</v>
      </c>
      <c r="F58" s="87">
        <v>50</v>
      </c>
      <c r="G58" s="84">
        <v>100</v>
      </c>
      <c r="H58" s="85"/>
      <c r="I58" s="85"/>
      <c r="J58" s="85"/>
      <c r="K58" s="85"/>
      <c r="L58" s="85"/>
      <c r="M58" s="85"/>
      <c r="N58" s="85"/>
      <c r="O58" s="85"/>
      <c r="P58" s="85"/>
    </row>
    <row r="59" spans="1:40" hidden="1" x14ac:dyDescent="0.25">
      <c r="A59" s="85"/>
      <c r="B59" s="85"/>
      <c r="C59" s="85"/>
      <c r="D59" s="85"/>
      <c r="E59" s="85"/>
      <c r="F59" s="85"/>
      <c r="G59" s="85"/>
      <c r="H59" s="85"/>
      <c r="I59" s="85"/>
      <c r="J59" s="85"/>
      <c r="K59" s="85"/>
      <c r="L59" s="85"/>
      <c r="M59" s="85"/>
      <c r="N59" s="85"/>
      <c r="O59" s="85"/>
      <c r="P59" s="85"/>
    </row>
    <row r="60" spans="1:40" x14ac:dyDescent="0.25">
      <c r="A60" s="85"/>
      <c r="B60" s="85"/>
      <c r="C60" s="85"/>
      <c r="D60" s="85"/>
      <c r="E60" s="85"/>
      <c r="F60" s="85"/>
      <c r="G60" s="85"/>
      <c r="H60" s="85"/>
      <c r="I60" s="85"/>
      <c r="J60" s="85"/>
      <c r="K60" s="85"/>
      <c r="L60" s="85"/>
      <c r="M60" s="85"/>
      <c r="N60" s="85"/>
      <c r="O60" s="85"/>
      <c r="P60" s="85"/>
    </row>
    <row r="61" spans="1:40" x14ac:dyDescent="0.25">
      <c r="A61" s="85"/>
      <c r="B61" s="262" t="s">
        <v>2</v>
      </c>
      <c r="C61" s="262"/>
      <c r="D61" s="262"/>
      <c r="E61" s="262"/>
      <c r="F61" s="262"/>
      <c r="G61" s="262"/>
      <c r="H61" s="262"/>
      <c r="I61" s="262"/>
      <c r="J61" s="85"/>
      <c r="K61" s="270" t="s">
        <v>28</v>
      </c>
      <c r="L61" s="270"/>
      <c r="M61" s="270"/>
      <c r="N61" s="270"/>
      <c r="O61" s="270"/>
      <c r="P61" s="270"/>
      <c r="AF61" s="262" t="s">
        <v>2</v>
      </c>
      <c r="AG61" s="262"/>
      <c r="AH61" s="262"/>
      <c r="AI61" s="262"/>
      <c r="AJ61" s="262"/>
      <c r="AK61" s="262"/>
      <c r="AL61" s="262"/>
      <c r="AM61" s="262"/>
    </row>
    <row r="62" spans="1:40" ht="19.5" customHeight="1" x14ac:dyDescent="0.25">
      <c r="A62" s="85"/>
      <c r="B62" s="263" t="s">
        <v>23</v>
      </c>
      <c r="C62" s="263"/>
      <c r="D62" s="263"/>
      <c r="E62" s="101" t="s">
        <v>50</v>
      </c>
      <c r="F62" s="101" t="s">
        <v>49</v>
      </c>
      <c r="G62" s="101" t="s">
        <v>8</v>
      </c>
      <c r="H62" s="101" t="s">
        <v>43</v>
      </c>
      <c r="I62" s="101" t="s">
        <v>85</v>
      </c>
      <c r="J62" s="85"/>
      <c r="K62" s="271"/>
      <c r="L62" s="271"/>
      <c r="M62" s="271"/>
      <c r="N62" s="271"/>
      <c r="O62" s="271"/>
      <c r="P62" s="271"/>
      <c r="AF62" s="263" t="s">
        <v>23</v>
      </c>
      <c r="AG62" s="263"/>
      <c r="AH62" s="263"/>
      <c r="AI62" s="101" t="s">
        <v>50</v>
      </c>
      <c r="AJ62" s="101" t="s">
        <v>49</v>
      </c>
      <c r="AK62" s="101" t="s">
        <v>8</v>
      </c>
      <c r="AL62" s="101" t="s">
        <v>43</v>
      </c>
      <c r="AM62" s="101" t="s">
        <v>85</v>
      </c>
    </row>
    <row r="63" spans="1:40" ht="25.5" customHeight="1" x14ac:dyDescent="0.25">
      <c r="A63" s="85"/>
      <c r="B63" s="263"/>
      <c r="C63" s="263"/>
      <c r="D63" s="263"/>
      <c r="E63" s="161">
        <v>1</v>
      </c>
      <c r="F63" s="161">
        <v>2</v>
      </c>
      <c r="G63" s="161">
        <v>5</v>
      </c>
      <c r="H63" s="161">
        <v>15</v>
      </c>
      <c r="I63" s="161">
        <v>40</v>
      </c>
      <c r="J63" s="85"/>
      <c r="K63" s="147" t="s">
        <v>42</v>
      </c>
      <c r="L63" s="147" t="s">
        <v>24</v>
      </c>
      <c r="M63" s="263" t="s">
        <v>188</v>
      </c>
      <c r="N63" s="263"/>
      <c r="O63" s="263"/>
      <c r="P63" s="263"/>
      <c r="AF63" s="263"/>
      <c r="AG63" s="263"/>
      <c r="AH63" s="263"/>
      <c r="AI63" s="143">
        <v>1</v>
      </c>
      <c r="AJ63" s="143">
        <v>2</v>
      </c>
      <c r="AK63" s="143">
        <v>5</v>
      </c>
      <c r="AL63" s="143">
        <v>15</v>
      </c>
      <c r="AM63" s="143">
        <v>40</v>
      </c>
    </row>
    <row r="64" spans="1:40" ht="39.950000000000003" customHeight="1" x14ac:dyDescent="0.25">
      <c r="A64" s="85"/>
      <c r="B64" s="264" t="s">
        <v>1</v>
      </c>
      <c r="C64" s="101" t="s">
        <v>83</v>
      </c>
      <c r="D64" s="161">
        <v>1</v>
      </c>
      <c r="E64" s="81"/>
      <c r="F64" s="81"/>
      <c r="G64" s="82"/>
      <c r="H64" s="83"/>
      <c r="I64" s="84"/>
      <c r="J64" s="85"/>
      <c r="K64" s="81" t="s">
        <v>87</v>
      </c>
      <c r="L64" s="146" t="s">
        <v>312</v>
      </c>
      <c r="M64" s="272" t="s">
        <v>189</v>
      </c>
      <c r="N64" s="273"/>
      <c r="O64" s="273"/>
      <c r="P64" s="274"/>
      <c r="AF64" s="264" t="s">
        <v>1</v>
      </c>
      <c r="AG64" s="101" t="s">
        <v>83</v>
      </c>
      <c r="AH64" s="143">
        <v>1</v>
      </c>
      <c r="AI64" s="81">
        <f>$AH$64*AI63</f>
        <v>1</v>
      </c>
      <c r="AJ64" s="81">
        <f>$AH$64*AJ63</f>
        <v>2</v>
      </c>
      <c r="AK64" s="82">
        <f>$AH$64*AK63</f>
        <v>5</v>
      </c>
      <c r="AL64" s="83">
        <f>$AH$64*AL63</f>
        <v>15</v>
      </c>
      <c r="AM64" s="84">
        <f>$AH$64*AM63</f>
        <v>40</v>
      </c>
    </row>
    <row r="65" spans="1:39" ht="39.950000000000003" customHeight="1" x14ac:dyDescent="0.25">
      <c r="A65" s="85"/>
      <c r="B65" s="265"/>
      <c r="C65" s="101" t="s">
        <v>5</v>
      </c>
      <c r="D65" s="161">
        <v>2</v>
      </c>
      <c r="E65" s="81"/>
      <c r="F65" s="81"/>
      <c r="G65" s="82"/>
      <c r="H65" s="83"/>
      <c r="I65" s="84"/>
      <c r="J65" s="85"/>
      <c r="K65" s="82" t="s">
        <v>88</v>
      </c>
      <c r="L65" s="146" t="s">
        <v>313</v>
      </c>
      <c r="M65" s="272" t="s">
        <v>320</v>
      </c>
      <c r="N65" s="273"/>
      <c r="O65" s="273"/>
      <c r="P65" s="274"/>
      <c r="AF65" s="265"/>
      <c r="AG65" s="101" t="s">
        <v>5</v>
      </c>
      <c r="AH65" s="143">
        <v>2</v>
      </c>
      <c r="AI65" s="81">
        <f>$AH$65*AI63</f>
        <v>2</v>
      </c>
      <c r="AJ65" s="81">
        <f>$AH$65*AJ63</f>
        <v>4</v>
      </c>
      <c r="AK65" s="82">
        <f>$AH$65*AK63</f>
        <v>10</v>
      </c>
      <c r="AL65" s="83">
        <f>$AH$65*AL63</f>
        <v>30</v>
      </c>
      <c r="AM65" s="84">
        <f>$AH$65*AM63</f>
        <v>80</v>
      </c>
    </row>
    <row r="66" spans="1:39" ht="39.950000000000003" customHeight="1" x14ac:dyDescent="0.25">
      <c r="A66" s="85"/>
      <c r="B66" s="265"/>
      <c r="C66" s="101" t="s">
        <v>6</v>
      </c>
      <c r="D66" s="161">
        <v>3</v>
      </c>
      <c r="E66" s="81"/>
      <c r="F66" s="82"/>
      <c r="G66" s="83"/>
      <c r="H66" s="84"/>
      <c r="I66" s="84"/>
      <c r="J66" s="85"/>
      <c r="K66" s="83" t="s">
        <v>89</v>
      </c>
      <c r="L66" s="92" t="s">
        <v>314</v>
      </c>
      <c r="M66" s="272" t="s">
        <v>321</v>
      </c>
      <c r="N66" s="273"/>
      <c r="O66" s="273"/>
      <c r="P66" s="274"/>
      <c r="AF66" s="265"/>
      <c r="AG66" s="101" t="s">
        <v>6</v>
      </c>
      <c r="AH66" s="143">
        <v>3</v>
      </c>
      <c r="AI66" s="81">
        <f>$AH$66*AI63</f>
        <v>3</v>
      </c>
      <c r="AJ66" s="82">
        <f>$AH$66*AJ63</f>
        <v>6</v>
      </c>
      <c r="AK66" s="83">
        <f>$AH$66*AK63</f>
        <v>15</v>
      </c>
      <c r="AL66" s="84">
        <f>$AH$66*AL63</f>
        <v>45</v>
      </c>
      <c r="AM66" s="84">
        <f>$AH$66*AM63</f>
        <v>120</v>
      </c>
    </row>
    <row r="67" spans="1:39" ht="39.950000000000003" customHeight="1" x14ac:dyDescent="0.25">
      <c r="A67" s="85"/>
      <c r="B67" s="265"/>
      <c r="C67" s="101" t="s">
        <v>9</v>
      </c>
      <c r="D67" s="161">
        <v>6</v>
      </c>
      <c r="E67" s="82"/>
      <c r="F67" s="83"/>
      <c r="G67" s="83"/>
      <c r="H67" s="84"/>
      <c r="I67" s="84"/>
      <c r="J67" s="85"/>
      <c r="K67" s="84" t="s">
        <v>86</v>
      </c>
      <c r="L67" s="162" t="s">
        <v>315</v>
      </c>
      <c r="M67" s="267" t="s">
        <v>322</v>
      </c>
      <c r="N67" s="268"/>
      <c r="O67" s="268"/>
      <c r="P67" s="269"/>
      <c r="AF67" s="265"/>
      <c r="AG67" s="101" t="s">
        <v>9</v>
      </c>
      <c r="AH67" s="143">
        <v>6</v>
      </c>
      <c r="AI67" s="82">
        <f>$AH$67*AI63</f>
        <v>6</v>
      </c>
      <c r="AJ67" s="83">
        <f>$AH$67*AJ63</f>
        <v>12</v>
      </c>
      <c r="AK67" s="83">
        <f>$AH$67*AK63</f>
        <v>30</v>
      </c>
      <c r="AL67" s="84">
        <f>$AH$67*AL63</f>
        <v>90</v>
      </c>
      <c r="AM67" s="84">
        <f>$AH$67*AM63</f>
        <v>240</v>
      </c>
    </row>
    <row r="68" spans="1:39" ht="39.950000000000003" customHeight="1" x14ac:dyDescent="0.25">
      <c r="A68" s="85"/>
      <c r="B68" s="266"/>
      <c r="C68" s="109" t="s">
        <v>84</v>
      </c>
      <c r="D68" s="161">
        <v>15</v>
      </c>
      <c r="E68" s="83"/>
      <c r="F68" s="83"/>
      <c r="G68" s="84"/>
      <c r="H68" s="84"/>
      <c r="I68" s="84"/>
      <c r="J68" s="85"/>
      <c r="K68" s="85"/>
      <c r="L68" s="85"/>
      <c r="M68" s="85"/>
      <c r="N68" s="85"/>
      <c r="O68" s="85"/>
      <c r="P68" s="85"/>
      <c r="AF68" s="266"/>
      <c r="AG68" s="109" t="s">
        <v>84</v>
      </c>
      <c r="AH68" s="143">
        <v>15</v>
      </c>
      <c r="AI68" s="83">
        <f>$AH$68*AI63</f>
        <v>15</v>
      </c>
      <c r="AJ68" s="83">
        <f>$AH$68*AJ63</f>
        <v>30</v>
      </c>
      <c r="AK68" s="84">
        <f>$AH$68*AK63</f>
        <v>75</v>
      </c>
      <c r="AL68" s="84">
        <f>$AH$68*AL63</f>
        <v>225</v>
      </c>
      <c r="AM68" s="84">
        <f>$AH$68*AM63</f>
        <v>600</v>
      </c>
    </row>
    <row r="69" spans="1:39" x14ac:dyDescent="0.25">
      <c r="A69" s="85"/>
      <c r="B69" s="85"/>
      <c r="C69" s="85"/>
      <c r="D69" s="85"/>
      <c r="E69" s="85"/>
      <c r="F69" s="85"/>
      <c r="G69" s="85"/>
      <c r="H69" s="85"/>
      <c r="I69" s="85"/>
      <c r="J69" s="85"/>
      <c r="K69" s="85"/>
      <c r="L69" s="85"/>
      <c r="M69" s="85"/>
      <c r="N69" s="85"/>
      <c r="O69" s="85"/>
      <c r="P69" s="85"/>
    </row>
    <row r="70" spans="1:39" x14ac:dyDescent="0.25">
      <c r="A70" s="85"/>
      <c r="B70" s="85"/>
      <c r="C70" s="85"/>
      <c r="D70" s="85"/>
      <c r="E70" s="85"/>
      <c r="F70" s="85"/>
      <c r="G70" s="85"/>
      <c r="H70" s="85"/>
      <c r="I70" s="85"/>
      <c r="J70" s="85"/>
      <c r="K70" s="85"/>
      <c r="L70" s="85"/>
      <c r="M70" s="85"/>
      <c r="N70" s="85"/>
      <c r="O70" s="85"/>
      <c r="P70" s="85"/>
    </row>
    <row r="73" spans="1:39" ht="42" customHeight="1" x14ac:dyDescent="0.25"/>
    <row r="74" spans="1:39" ht="37.5" customHeight="1" x14ac:dyDescent="0.25"/>
  </sheetData>
  <mergeCells count="60">
    <mergeCell ref="B52:D53"/>
    <mergeCell ref="B54:B58"/>
    <mergeCell ref="L38:N38"/>
    <mergeCell ref="L39:N39"/>
    <mergeCell ref="L40:N40"/>
    <mergeCell ref="L41:N41"/>
    <mergeCell ref="K52:N52"/>
    <mergeCell ref="K53:N53"/>
    <mergeCell ref="K54:N54"/>
    <mergeCell ref="K55:N55"/>
    <mergeCell ref="K56:N56"/>
    <mergeCell ref="I51:N51"/>
    <mergeCell ref="A46:L46"/>
    <mergeCell ref="A47:L47"/>
    <mergeCell ref="A49:L49"/>
    <mergeCell ref="B51:G51"/>
    <mergeCell ref="A16:M16"/>
    <mergeCell ref="A17:N17"/>
    <mergeCell ref="B20:I20"/>
    <mergeCell ref="K20:L20"/>
    <mergeCell ref="B21:D22"/>
    <mergeCell ref="B23:B27"/>
    <mergeCell ref="A30:M30"/>
    <mergeCell ref="A32:N32"/>
    <mergeCell ref="A44:N44"/>
    <mergeCell ref="L37:N37"/>
    <mergeCell ref="J36:N36"/>
    <mergeCell ref="B39:B42"/>
    <mergeCell ref="A31:M31"/>
    <mergeCell ref="A34:M34"/>
    <mergeCell ref="B36:H36"/>
    <mergeCell ref="B37:D38"/>
    <mergeCell ref="B10:B14"/>
    <mergeCell ref="K7:L7"/>
    <mergeCell ref="A1:N1"/>
    <mergeCell ref="A5:N5"/>
    <mergeCell ref="A3:N3"/>
    <mergeCell ref="B7:I7"/>
    <mergeCell ref="B8:D9"/>
    <mergeCell ref="AL40:AN40"/>
    <mergeCell ref="AL41:AN41"/>
    <mergeCell ref="AL42:AN42"/>
    <mergeCell ref="AA40:AA44"/>
    <mergeCell ref="AA37:AH37"/>
    <mergeCell ref="AJ37:AN37"/>
    <mergeCell ref="AA38:AC39"/>
    <mergeCell ref="AL38:AN38"/>
    <mergeCell ref="AL39:AN39"/>
    <mergeCell ref="B61:I61"/>
    <mergeCell ref="B62:D63"/>
    <mergeCell ref="B64:B68"/>
    <mergeCell ref="AF61:AM61"/>
    <mergeCell ref="AF62:AH63"/>
    <mergeCell ref="AF64:AF68"/>
    <mergeCell ref="M67:P67"/>
    <mergeCell ref="K61:P62"/>
    <mergeCell ref="M66:P66"/>
    <mergeCell ref="M63:P63"/>
    <mergeCell ref="M64:P64"/>
    <mergeCell ref="M65:P65"/>
  </mergeCells>
  <pageMargins left="0.70866141732283472" right="0.70866141732283472" top="0.74803149606299213" bottom="0.74803149606299213" header="0.31496062992125984" footer="0.31496062992125984"/>
  <pageSetup scale="28" orientation="landscape" horizontalDpi="1200" verticalDpi="1200" r:id="rId1"/>
  <colBreaks count="1" manualBreakCount="1">
    <brk id="13" max="69"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BH83"/>
  <sheetViews>
    <sheetView tabSelected="1" zoomScale="70" zoomScaleNormal="70" zoomScaleSheetLayoutView="80" zoomScalePageLayoutView="50" workbookViewId="0">
      <pane xSplit="5" ySplit="11" topLeftCell="F12" activePane="bottomRight" state="frozen"/>
      <selection pane="topRight" activeCell="E1" sqref="E1"/>
      <selection pane="bottomLeft" activeCell="A12" sqref="A12"/>
      <selection pane="bottomRight" activeCell="A40" sqref="A40"/>
    </sheetView>
  </sheetViews>
  <sheetFormatPr baseColWidth="10" defaultRowHeight="15" x14ac:dyDescent="0.25"/>
  <cols>
    <col min="1" max="1" width="22" style="52" customWidth="1"/>
    <col min="2" max="2" width="19.140625" style="51" bestFit="1" customWidth="1"/>
    <col min="3" max="3" width="19.140625" style="52" bestFit="1" customWidth="1"/>
    <col min="4" max="4" width="3.85546875" style="53" customWidth="1"/>
    <col min="5" max="5" width="23.85546875" style="54" customWidth="1"/>
    <col min="6" max="6" width="7" style="51" customWidth="1"/>
    <col min="7" max="7" width="41.85546875" style="52" customWidth="1"/>
    <col min="8" max="8" width="33.42578125" style="54" customWidth="1"/>
    <col min="9" max="9" width="15.85546875" style="52" customWidth="1"/>
    <col min="10" max="10" width="10.7109375" style="52" customWidth="1"/>
    <col min="11" max="11" width="15" style="52" customWidth="1"/>
    <col min="12" max="12" width="7.42578125" style="52" customWidth="1"/>
    <col min="13" max="13" width="11.28515625" style="52" customWidth="1"/>
    <col min="14" max="14" width="7.140625" style="52" customWidth="1"/>
    <col min="15" max="15" width="7.5703125" style="74" customWidth="1"/>
    <col min="16" max="16" width="36.5703125" style="75" customWidth="1"/>
    <col min="17" max="17" width="17.140625" style="52" customWidth="1"/>
    <col min="18" max="18" width="10.28515625" style="52" hidden="1" customWidth="1"/>
    <col min="19" max="19" width="10.140625" style="52" customWidth="1"/>
    <col min="20" max="20" width="7.28515625" style="52" hidden="1" customWidth="1"/>
    <col min="21" max="21" width="8.140625" style="52" hidden="1" customWidth="1"/>
    <col min="22" max="22" width="6.42578125" style="52" customWidth="1"/>
    <col min="23" max="23" width="43.140625" style="75" customWidth="1"/>
    <col min="24" max="24" width="19.140625" style="75" customWidth="1"/>
    <col min="25" max="25" width="23.85546875" style="75" customWidth="1"/>
    <col min="26" max="26" width="35.5703125" style="75" customWidth="1"/>
    <col min="27" max="27" width="35.7109375" style="75" customWidth="1"/>
    <col min="28" max="28" width="34.28515625" style="75" customWidth="1"/>
    <col min="29" max="29" width="19" style="52" customWidth="1"/>
    <col min="30" max="30" width="22.85546875" style="52" customWidth="1"/>
    <col min="31" max="31" width="16.42578125" style="52" customWidth="1"/>
    <col min="32" max="32" width="30.5703125" style="52" customWidth="1"/>
    <col min="33" max="16384" width="11.42578125" style="52"/>
  </cols>
  <sheetData>
    <row r="1" spans="1:32" s="30" customFormat="1" ht="15" customHeight="1" x14ac:dyDescent="0.25">
      <c r="A1" s="315"/>
      <c r="B1" s="315"/>
      <c r="C1" s="315"/>
      <c r="D1" s="315"/>
      <c r="E1" s="316"/>
      <c r="F1" s="319" t="s">
        <v>17</v>
      </c>
      <c r="G1" s="320"/>
      <c r="H1" s="320"/>
      <c r="I1" s="320"/>
      <c r="J1" s="320"/>
      <c r="K1" s="320"/>
      <c r="L1" s="320"/>
      <c r="M1" s="320"/>
      <c r="N1" s="320"/>
      <c r="O1" s="320"/>
      <c r="P1" s="320"/>
      <c r="Q1" s="320"/>
      <c r="R1" s="320"/>
      <c r="S1" s="320"/>
      <c r="T1" s="320"/>
      <c r="U1" s="320"/>
      <c r="V1" s="320"/>
      <c r="W1" s="320"/>
      <c r="X1" s="320"/>
      <c r="Y1" s="320"/>
      <c r="Z1" s="320"/>
      <c r="AA1" s="320"/>
      <c r="AB1" s="320"/>
      <c r="AC1" s="320"/>
      <c r="AD1" s="321"/>
      <c r="AE1" s="339" t="s">
        <v>368</v>
      </c>
      <c r="AF1" s="340"/>
    </row>
    <row r="2" spans="1:32" s="30" customFormat="1" ht="12" customHeight="1" x14ac:dyDescent="0.25">
      <c r="A2" s="315"/>
      <c r="B2" s="315"/>
      <c r="C2" s="315"/>
      <c r="D2" s="315"/>
      <c r="E2" s="316"/>
      <c r="F2" s="322" t="s">
        <v>22</v>
      </c>
      <c r="G2" s="323"/>
      <c r="H2" s="323"/>
      <c r="I2" s="323"/>
      <c r="J2" s="323"/>
      <c r="K2" s="323"/>
      <c r="L2" s="323"/>
      <c r="M2" s="323"/>
      <c r="N2" s="323"/>
      <c r="O2" s="323"/>
      <c r="P2" s="323"/>
      <c r="Q2" s="323"/>
      <c r="R2" s="323"/>
      <c r="S2" s="323"/>
      <c r="T2" s="323"/>
      <c r="U2" s="323"/>
      <c r="V2" s="323"/>
      <c r="W2" s="323"/>
      <c r="X2" s="323"/>
      <c r="Y2" s="323"/>
      <c r="Z2" s="323"/>
      <c r="AA2" s="323"/>
      <c r="AB2" s="323"/>
      <c r="AC2" s="323"/>
      <c r="AD2" s="324"/>
      <c r="AE2" s="341">
        <v>3</v>
      </c>
      <c r="AF2" s="342"/>
    </row>
    <row r="3" spans="1:32" s="30" customFormat="1" ht="12" customHeight="1" x14ac:dyDescent="0.25">
      <c r="A3" s="315"/>
      <c r="B3" s="315"/>
      <c r="C3" s="315"/>
      <c r="D3" s="315"/>
      <c r="E3" s="316"/>
      <c r="F3" s="307" t="s">
        <v>118</v>
      </c>
      <c r="G3" s="308"/>
      <c r="H3" s="308"/>
      <c r="I3" s="308"/>
      <c r="J3" s="308"/>
      <c r="K3" s="308"/>
      <c r="L3" s="308"/>
      <c r="M3" s="308"/>
      <c r="N3" s="308"/>
      <c r="O3" s="308"/>
      <c r="P3" s="308"/>
      <c r="Q3" s="308"/>
      <c r="R3" s="308"/>
      <c r="S3" s="308"/>
      <c r="T3" s="308"/>
      <c r="U3" s="308"/>
      <c r="V3" s="308"/>
      <c r="W3" s="308"/>
      <c r="X3" s="308"/>
      <c r="Y3" s="308"/>
      <c r="Z3" s="308"/>
      <c r="AA3" s="308"/>
      <c r="AB3" s="308"/>
      <c r="AC3" s="308"/>
      <c r="AD3" s="309"/>
      <c r="AE3" s="326" t="s">
        <v>18</v>
      </c>
      <c r="AF3" s="327"/>
    </row>
    <row r="4" spans="1:32" s="30" customFormat="1" ht="15" customHeight="1" x14ac:dyDescent="0.25">
      <c r="A4" s="315"/>
      <c r="B4" s="315"/>
      <c r="C4" s="315"/>
      <c r="D4" s="315"/>
      <c r="E4" s="316"/>
      <c r="F4" s="322" t="s">
        <v>119</v>
      </c>
      <c r="G4" s="323"/>
      <c r="H4" s="323"/>
      <c r="I4" s="323"/>
      <c r="J4" s="323"/>
      <c r="K4" s="323"/>
      <c r="L4" s="323"/>
      <c r="M4" s="323"/>
      <c r="N4" s="323"/>
      <c r="O4" s="323"/>
      <c r="P4" s="323"/>
      <c r="Q4" s="323"/>
      <c r="R4" s="323"/>
      <c r="S4" s="323"/>
      <c r="T4" s="323"/>
      <c r="U4" s="323"/>
      <c r="V4" s="323"/>
      <c r="W4" s="323"/>
      <c r="X4" s="323"/>
      <c r="Y4" s="323"/>
      <c r="Z4" s="323"/>
      <c r="AA4" s="323"/>
      <c r="AB4" s="323"/>
      <c r="AC4" s="323"/>
      <c r="AD4" s="324"/>
      <c r="AE4" s="328">
        <v>43787</v>
      </c>
      <c r="AF4" s="329"/>
    </row>
    <row r="5" spans="1:32" s="30" customFormat="1" ht="12" customHeight="1" x14ac:dyDescent="0.25">
      <c r="A5" s="315"/>
      <c r="B5" s="315"/>
      <c r="C5" s="315"/>
      <c r="D5" s="315"/>
      <c r="E5" s="316"/>
      <c r="F5" s="307" t="s">
        <v>19</v>
      </c>
      <c r="G5" s="308"/>
      <c r="H5" s="308"/>
      <c r="I5" s="308"/>
      <c r="J5" s="308"/>
      <c r="K5" s="308"/>
      <c r="L5" s="308"/>
      <c r="M5" s="308"/>
      <c r="N5" s="308"/>
      <c r="O5" s="308"/>
      <c r="P5" s="308"/>
      <c r="Q5" s="308"/>
      <c r="R5" s="308"/>
      <c r="S5" s="308"/>
      <c r="T5" s="309"/>
      <c r="U5" s="307" t="s">
        <v>20</v>
      </c>
      <c r="V5" s="308"/>
      <c r="W5" s="308"/>
      <c r="X5" s="308"/>
      <c r="Y5" s="308"/>
      <c r="Z5" s="308"/>
      <c r="AA5" s="308"/>
      <c r="AB5" s="308"/>
      <c r="AC5" s="308"/>
      <c r="AD5" s="309"/>
      <c r="AE5" s="330" t="s">
        <v>21</v>
      </c>
      <c r="AF5" s="331"/>
    </row>
    <row r="6" spans="1:32" s="30" customFormat="1" ht="15" customHeight="1" x14ac:dyDescent="0.25">
      <c r="A6" s="317"/>
      <c r="B6" s="317"/>
      <c r="C6" s="317"/>
      <c r="D6" s="317"/>
      <c r="E6" s="318"/>
      <c r="F6" s="304" t="s">
        <v>352</v>
      </c>
      <c r="G6" s="305"/>
      <c r="H6" s="305"/>
      <c r="I6" s="305"/>
      <c r="J6" s="305"/>
      <c r="K6" s="305"/>
      <c r="L6" s="305"/>
      <c r="M6" s="305"/>
      <c r="N6" s="305"/>
      <c r="O6" s="305"/>
      <c r="P6" s="305"/>
      <c r="Q6" s="305"/>
      <c r="R6" s="305"/>
      <c r="S6" s="305"/>
      <c r="T6" s="306"/>
      <c r="U6" s="304" t="s">
        <v>151</v>
      </c>
      <c r="V6" s="305"/>
      <c r="W6" s="305"/>
      <c r="X6" s="305"/>
      <c r="Y6" s="305"/>
      <c r="Z6" s="305"/>
      <c r="AA6" s="305"/>
      <c r="AB6" s="305"/>
      <c r="AC6" s="305"/>
      <c r="AD6" s="306"/>
      <c r="AE6" s="304"/>
      <c r="AF6" s="332"/>
    </row>
    <row r="7" spans="1:32" s="50" customFormat="1" ht="44.25" customHeight="1" x14ac:dyDescent="0.25">
      <c r="A7" s="343" t="s">
        <v>352</v>
      </c>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5"/>
    </row>
    <row r="8" spans="1:32" s="50" customFormat="1" ht="15" customHeight="1" x14ac:dyDescent="0.25">
      <c r="A8" s="303" t="s">
        <v>95</v>
      </c>
      <c r="B8" s="303"/>
      <c r="C8" s="303"/>
      <c r="D8" s="303" t="s">
        <v>153</v>
      </c>
      <c r="E8" s="303" t="s">
        <v>152</v>
      </c>
      <c r="F8" s="349" t="s">
        <v>166</v>
      </c>
      <c r="G8" s="303" t="s">
        <v>81</v>
      </c>
      <c r="H8" s="303" t="s">
        <v>154</v>
      </c>
      <c r="I8" s="313" t="s">
        <v>41</v>
      </c>
      <c r="J8" s="313"/>
      <c r="K8" s="313"/>
      <c r="L8" s="313"/>
      <c r="M8" s="313"/>
      <c r="N8" s="313"/>
      <c r="O8" s="310" t="s">
        <v>156</v>
      </c>
      <c r="P8" s="310"/>
      <c r="Q8" s="310"/>
      <c r="R8" s="310"/>
      <c r="S8" s="310"/>
      <c r="T8" s="310"/>
      <c r="U8" s="310"/>
      <c r="V8" s="310"/>
      <c r="W8" s="310"/>
      <c r="X8" s="310"/>
      <c r="Y8" s="310"/>
      <c r="Z8" s="310"/>
      <c r="AA8" s="347" t="s">
        <v>161</v>
      </c>
      <c r="AB8" s="348" t="s">
        <v>162</v>
      </c>
      <c r="AC8" s="333" t="s">
        <v>125</v>
      </c>
      <c r="AD8" s="333"/>
      <c r="AE8" s="333"/>
      <c r="AF8" s="333"/>
    </row>
    <row r="9" spans="1:32" s="50" customFormat="1" x14ac:dyDescent="0.25">
      <c r="A9" s="303"/>
      <c r="B9" s="303"/>
      <c r="C9" s="303"/>
      <c r="D9" s="303"/>
      <c r="E9" s="303"/>
      <c r="F9" s="349"/>
      <c r="G9" s="303"/>
      <c r="H9" s="303"/>
      <c r="I9" s="313"/>
      <c r="J9" s="313"/>
      <c r="K9" s="313"/>
      <c r="L9" s="313"/>
      <c r="M9" s="313"/>
      <c r="N9" s="313"/>
      <c r="O9" s="350" t="s">
        <v>90</v>
      </c>
      <c r="P9" s="311" t="s">
        <v>155</v>
      </c>
      <c r="Q9" s="310" t="s">
        <v>51</v>
      </c>
      <c r="R9" s="310"/>
      <c r="S9" s="310"/>
      <c r="T9" s="310"/>
      <c r="U9" s="310"/>
      <c r="V9" s="310"/>
      <c r="W9" s="311" t="s">
        <v>160</v>
      </c>
      <c r="X9" s="311"/>
      <c r="Y9" s="311"/>
      <c r="Z9" s="311"/>
      <c r="AA9" s="347"/>
      <c r="AB9" s="348"/>
      <c r="AC9" s="333" t="s">
        <v>163</v>
      </c>
      <c r="AD9" s="333"/>
      <c r="AE9" s="338"/>
      <c r="AF9" s="338"/>
    </row>
    <row r="10" spans="1:32" s="50" customFormat="1" ht="14.1" customHeight="1" x14ac:dyDescent="0.25">
      <c r="A10" s="303" t="s">
        <v>284</v>
      </c>
      <c r="B10" s="303" t="s">
        <v>59</v>
      </c>
      <c r="C10" s="303" t="s">
        <v>60</v>
      </c>
      <c r="D10" s="303"/>
      <c r="E10" s="303"/>
      <c r="F10" s="349"/>
      <c r="G10" s="303"/>
      <c r="H10" s="303"/>
      <c r="I10" s="312" t="s">
        <v>1</v>
      </c>
      <c r="J10" s="312"/>
      <c r="K10" s="312" t="s">
        <v>2</v>
      </c>
      <c r="L10" s="312"/>
      <c r="M10" s="351" t="s">
        <v>3</v>
      </c>
      <c r="N10" s="351" t="s">
        <v>12</v>
      </c>
      <c r="O10" s="350"/>
      <c r="P10" s="311"/>
      <c r="Q10" s="311" t="s">
        <v>1</v>
      </c>
      <c r="R10" s="311"/>
      <c r="S10" s="311" t="s">
        <v>2</v>
      </c>
      <c r="T10" s="311"/>
      <c r="U10" s="350" t="s">
        <v>3</v>
      </c>
      <c r="V10" s="350" t="s">
        <v>12</v>
      </c>
      <c r="W10" s="311" t="s">
        <v>80</v>
      </c>
      <c r="X10" s="311" t="s">
        <v>157</v>
      </c>
      <c r="Y10" s="311" t="s">
        <v>158</v>
      </c>
      <c r="Z10" s="311" t="s">
        <v>159</v>
      </c>
      <c r="AA10" s="347"/>
      <c r="AB10" s="348"/>
      <c r="AC10" s="333" t="s">
        <v>134</v>
      </c>
      <c r="AD10" s="333"/>
      <c r="AE10" s="333" t="s">
        <v>135</v>
      </c>
      <c r="AF10" s="333"/>
    </row>
    <row r="11" spans="1:32" s="72" customFormat="1" ht="80.25" customHeight="1" x14ac:dyDescent="0.25">
      <c r="A11" s="303"/>
      <c r="B11" s="303"/>
      <c r="C11" s="303"/>
      <c r="D11" s="303"/>
      <c r="E11" s="303"/>
      <c r="F11" s="349"/>
      <c r="G11" s="303"/>
      <c r="H11" s="303"/>
      <c r="I11" s="105" t="s">
        <v>12</v>
      </c>
      <c r="J11" s="105" t="s">
        <v>13</v>
      </c>
      <c r="K11" s="105" t="s">
        <v>12</v>
      </c>
      <c r="L11" s="105" t="s">
        <v>13</v>
      </c>
      <c r="M11" s="351"/>
      <c r="N11" s="351"/>
      <c r="O11" s="350"/>
      <c r="P11" s="311"/>
      <c r="Q11" s="104" t="s">
        <v>12</v>
      </c>
      <c r="R11" s="104" t="s">
        <v>13</v>
      </c>
      <c r="S11" s="104" t="s">
        <v>12</v>
      </c>
      <c r="T11" s="104" t="s">
        <v>13</v>
      </c>
      <c r="U11" s="350"/>
      <c r="V11" s="350"/>
      <c r="W11" s="311"/>
      <c r="X11" s="311"/>
      <c r="Y11" s="311"/>
      <c r="Z11" s="311"/>
      <c r="AA11" s="347"/>
      <c r="AB11" s="348"/>
      <c r="AC11" s="73" t="s">
        <v>164</v>
      </c>
      <c r="AD11" s="73" t="s">
        <v>126</v>
      </c>
      <c r="AE11" s="73" t="s">
        <v>165</v>
      </c>
      <c r="AF11" s="73" t="s">
        <v>127</v>
      </c>
    </row>
    <row r="12" spans="1:32" s="222" customFormat="1" ht="210" hidden="1" customHeight="1" x14ac:dyDescent="0.25">
      <c r="A12" s="211" t="s">
        <v>327</v>
      </c>
      <c r="B12" s="212" t="s">
        <v>67</v>
      </c>
      <c r="C12" s="213" t="s">
        <v>63</v>
      </c>
      <c r="D12" s="214">
        <v>1</v>
      </c>
      <c r="E12" s="215" t="s">
        <v>430</v>
      </c>
      <c r="F12" s="216" t="s">
        <v>4</v>
      </c>
      <c r="G12" s="217" t="s">
        <v>431</v>
      </c>
      <c r="H12" s="217" t="s">
        <v>432</v>
      </c>
      <c r="I12" s="218" t="s">
        <v>6</v>
      </c>
      <c r="J12" s="219">
        <f>IF(I12='[1]Escalas de Valoración'!$C$10,'[1]Escalas de Valoración'!$D$10,IF(I12='[1]Escalas de Valoración'!$C$11,'[1]Escalas de Valoración'!$D$11,IF(I12='[1]Escalas de Valoración'!$C$12,'[1]Escalas de Valoración'!$D$12,IF(I12='[1]Escalas de Valoración'!$C$13,'[1]Escalas de Valoración'!$D$13,IF(I12='[1]Escalas de Valoración'!$C$14,'[1]Escalas de Valoración'!$D$14,)))))</f>
        <v>3</v>
      </c>
      <c r="K12" s="218" t="s">
        <v>43</v>
      </c>
      <c r="L12" s="219">
        <f>IF(K12='[1]Escalas de Valoración'!$E$8,'[1]Escalas de Valoración'!$E$9,IF(K12='[1]Escalas de Valoración'!$F$8,'[1]Escalas de Valoración'!$F$9,IF(K12='[1]Escalas de Valoración'!$G$8,'[1]Escalas de Valoración'!$G$9,IF(K12='[1]Escalas de Valoración'!$H$8,'[1]Escalas de Valoración'!$H$9,IF(K12='[1]Escalas de Valoración'!$I$8,'[1]Escalas de Valoración'!$I$9,)))))</f>
        <v>4</v>
      </c>
      <c r="M12" s="219">
        <f t="shared" ref="M12:M27" si="0">J12+L12</f>
        <v>7</v>
      </c>
      <c r="N12" s="216" t="str">
        <f t="shared" ref="N12:N17" si="1">IF(M12=0,"",IF(M12&lt;=3,"BAJA",IF(AND(M12&lt;=5),"MODERADA",IF(AND(M12&lt;=7),"ALTA",IF(M12&lt;=10,"EXTREMA","")))))</f>
        <v>ALTA</v>
      </c>
      <c r="O12" s="216" t="s">
        <v>91</v>
      </c>
      <c r="P12" s="217" t="s">
        <v>433</v>
      </c>
      <c r="Q12" s="218" t="s">
        <v>6</v>
      </c>
      <c r="R12" s="219">
        <f>IF(Q12='[1]Escalas de Valoración'!$C$10,'[1]Escalas de Valoración'!$D$10,IF(Q12='[1]Escalas de Valoración'!$C$11,'[1]Escalas de Valoración'!$D$11,IF(Q12='[1]Escalas de Valoración'!$C$12,'[1]Escalas de Valoración'!$D$12,IF(Q12='[1]Escalas de Valoración'!$C$13,'[1]Escalas de Valoración'!$D$13,IF(Q12='[1]Escalas de Valoración'!$C$14,'[1]Escalas de Valoración'!$D$14,)))))</f>
        <v>3</v>
      </c>
      <c r="S12" s="218" t="s">
        <v>43</v>
      </c>
      <c r="T12" s="219">
        <f>IF(S12='[1]Escalas de Valoración'!$E$8,'[1]Escalas de Valoración'!$E$9,IF(S12='[1]Escalas de Valoración'!$F$8,'[1]Escalas de Valoración'!$F$9,IF(S12='[1]Escalas de Valoración'!$G$8,'[1]Escalas de Valoración'!$G$9,IF(S12='[1]Escalas de Valoración'!$H$8,'[1]Escalas de Valoración'!$H$9,IF(S12='[1]Escalas de Valoración'!$I$8,'[1]Escalas de Valoración'!$I$9,)))))</f>
        <v>4</v>
      </c>
      <c r="U12" s="219">
        <f>R12+T12</f>
        <v>7</v>
      </c>
      <c r="V12" s="216" t="str">
        <f t="shared" ref="V12:V17" si="2">IF(U12=0,"",IF(U12&lt;=3,"BAJA",IF(AND(U12&lt;=5),"MODERADA",IF(AND(U12&lt;=7),"ALTA",IF(U12&lt;=10,"EXTREMA","")))))</f>
        <v>ALTA</v>
      </c>
      <c r="W12" s="217" t="s">
        <v>434</v>
      </c>
      <c r="X12" s="217" t="s">
        <v>103</v>
      </c>
      <c r="Y12" s="217" t="s">
        <v>435</v>
      </c>
      <c r="Z12" s="217" t="s">
        <v>436</v>
      </c>
      <c r="AA12" s="220" t="s">
        <v>437</v>
      </c>
      <c r="AB12" s="220" t="s">
        <v>438</v>
      </c>
      <c r="AC12" s="221"/>
      <c r="AD12" s="221"/>
      <c r="AE12" s="221"/>
      <c r="AF12" s="221"/>
    </row>
    <row r="13" spans="1:32" s="222" customFormat="1" ht="189" hidden="1" customHeight="1" x14ac:dyDescent="0.25">
      <c r="A13" s="211" t="s">
        <v>327</v>
      </c>
      <c r="B13" s="212" t="s">
        <v>67</v>
      </c>
      <c r="C13" s="213" t="s">
        <v>63</v>
      </c>
      <c r="D13" s="214">
        <v>2</v>
      </c>
      <c r="E13" s="215" t="s">
        <v>439</v>
      </c>
      <c r="F13" s="216" t="s">
        <v>4</v>
      </c>
      <c r="G13" s="217" t="s">
        <v>440</v>
      </c>
      <c r="H13" s="217" t="s">
        <v>441</v>
      </c>
      <c r="I13" s="218" t="s">
        <v>9</v>
      </c>
      <c r="J13" s="219">
        <f>IF(I13='[1]Escalas de Valoración'!$C$10,'[1]Escalas de Valoración'!$D$10,IF(I13='[1]Escalas de Valoración'!$C$11,'[1]Escalas de Valoración'!$D$11,IF(I13='[1]Escalas de Valoración'!$C$12,'[1]Escalas de Valoración'!$D$12,IF(I13='[1]Escalas de Valoración'!$C$13,'[1]Escalas de Valoración'!$D$13,IF(I13='[1]Escalas de Valoración'!$C$14,'[1]Escalas de Valoración'!$D$14,)))))</f>
        <v>4</v>
      </c>
      <c r="K13" s="218" t="s">
        <v>43</v>
      </c>
      <c r="L13" s="219">
        <f>IF(K13='[1]Escalas de Valoración'!$E$8,'[1]Escalas de Valoración'!$E$9,IF(K13='[1]Escalas de Valoración'!$F$8,'[1]Escalas de Valoración'!$F$9,IF(K13='[1]Escalas de Valoración'!$G$8,'[1]Escalas de Valoración'!$G$9,IF(K13='[1]Escalas de Valoración'!$H$8,'[1]Escalas de Valoración'!$H$9,IF(K13='[1]Escalas de Valoración'!$I$8,'[1]Escalas de Valoración'!$I$9,)))))</f>
        <v>4</v>
      </c>
      <c r="M13" s="219">
        <f t="shared" si="0"/>
        <v>8</v>
      </c>
      <c r="N13" s="223" t="str">
        <f t="shared" si="1"/>
        <v>EXTREMA</v>
      </c>
      <c r="O13" s="216" t="s">
        <v>91</v>
      </c>
      <c r="P13" s="217" t="s">
        <v>442</v>
      </c>
      <c r="Q13" s="218" t="s">
        <v>6</v>
      </c>
      <c r="R13" s="219">
        <f>IF(Q13='[1]Escalas de Valoración'!$C$10,'[1]Escalas de Valoración'!$D$10,IF(Q13='[1]Escalas de Valoración'!$C$11,'[1]Escalas de Valoración'!$D$11,IF(Q13='[1]Escalas de Valoración'!$C$12,'[1]Escalas de Valoración'!$D$12,IF(Q13='[1]Escalas de Valoración'!$C$13,'[1]Escalas de Valoración'!$D$13,IF(Q13='[1]Escalas de Valoración'!$C$14,'[1]Escalas de Valoración'!$D$14,)))))</f>
        <v>3</v>
      </c>
      <c r="S13" s="218" t="s">
        <v>8</v>
      </c>
      <c r="T13" s="219">
        <f>IF(S13='[1]Escalas de Valoración'!$E$8,'[1]Escalas de Valoración'!$E$9,IF(S13='[1]Escalas de Valoración'!$F$8,'[1]Escalas de Valoración'!$F$9,IF(S13='[1]Escalas de Valoración'!$G$8,'[1]Escalas de Valoración'!$G$9,IF(S13='[1]Escalas de Valoración'!$H$8,'[1]Escalas de Valoración'!$H$9,IF(S13='[1]Escalas de Valoración'!$I$8,'[1]Escalas de Valoración'!$I$9,)))))</f>
        <v>3</v>
      </c>
      <c r="U13" s="219">
        <f t="shared" ref="U13:U27" si="3">R13+T13</f>
        <v>6</v>
      </c>
      <c r="V13" s="216" t="str">
        <f t="shared" si="2"/>
        <v>ALTA</v>
      </c>
      <c r="W13" s="217" t="s">
        <v>443</v>
      </c>
      <c r="X13" s="217" t="s">
        <v>100</v>
      </c>
      <c r="Y13" s="217" t="s">
        <v>444</v>
      </c>
      <c r="Z13" s="217" t="s">
        <v>436</v>
      </c>
      <c r="AA13" s="220" t="s">
        <v>445</v>
      </c>
      <c r="AB13" s="220" t="s">
        <v>446</v>
      </c>
      <c r="AC13" s="221"/>
      <c r="AD13" s="221"/>
      <c r="AE13" s="221"/>
      <c r="AF13" s="221"/>
    </row>
    <row r="14" spans="1:32" s="222" customFormat="1" ht="189.75" hidden="1" customHeight="1" x14ac:dyDescent="0.25">
      <c r="A14" s="211" t="s">
        <v>327</v>
      </c>
      <c r="B14" s="212" t="s">
        <v>67</v>
      </c>
      <c r="C14" s="213" t="s">
        <v>63</v>
      </c>
      <c r="D14" s="214">
        <v>3</v>
      </c>
      <c r="E14" s="215" t="s">
        <v>447</v>
      </c>
      <c r="F14" s="216" t="s">
        <v>4</v>
      </c>
      <c r="G14" s="217" t="s">
        <v>448</v>
      </c>
      <c r="H14" s="217" t="s">
        <v>449</v>
      </c>
      <c r="I14" s="218" t="s">
        <v>6</v>
      </c>
      <c r="J14" s="219">
        <f>IF(I14='[1]Escalas de Valoración'!$C$10,'[1]Escalas de Valoración'!$D$10,IF(I14='[1]Escalas de Valoración'!$C$11,'[1]Escalas de Valoración'!$D$11,IF(I14='[1]Escalas de Valoración'!$C$12,'[1]Escalas de Valoración'!$D$12,IF(I14='[1]Escalas de Valoración'!$C$13,'[1]Escalas de Valoración'!$D$13,IF(I14='[1]Escalas de Valoración'!$C$14,'[1]Escalas de Valoración'!$D$14,)))))</f>
        <v>3</v>
      </c>
      <c r="K14" s="218" t="s">
        <v>43</v>
      </c>
      <c r="L14" s="219">
        <f>IF(K14='[1]Escalas de Valoración'!$E$8,'[1]Escalas de Valoración'!$E$9,IF(K14='[1]Escalas de Valoración'!$F$8,'[1]Escalas de Valoración'!$F$9,IF(K14='[1]Escalas de Valoración'!$G$8,'[1]Escalas de Valoración'!$G$9,IF(K14='[1]Escalas de Valoración'!$H$8,'[1]Escalas de Valoración'!$H$9,IF(K14='[1]Escalas de Valoración'!$I$8,'[1]Escalas de Valoración'!$I$9,)))))</f>
        <v>4</v>
      </c>
      <c r="M14" s="219">
        <f t="shared" si="0"/>
        <v>7</v>
      </c>
      <c r="N14" s="216" t="str">
        <f t="shared" si="1"/>
        <v>ALTA</v>
      </c>
      <c r="O14" s="216" t="s">
        <v>91</v>
      </c>
      <c r="P14" s="217" t="s">
        <v>450</v>
      </c>
      <c r="Q14" s="218" t="s">
        <v>5</v>
      </c>
      <c r="R14" s="219">
        <f>IF(Q14='[1]Escalas de Valoración'!$C$10,'[1]Escalas de Valoración'!$D$10,IF(Q14='[1]Escalas de Valoración'!$C$11,'[1]Escalas de Valoración'!$D$11,IF(Q14='[1]Escalas de Valoración'!$C$12,'[1]Escalas de Valoración'!$D$12,IF(Q14='[1]Escalas de Valoración'!$C$13,'[1]Escalas de Valoración'!$D$13,IF(Q14='[1]Escalas de Valoración'!$C$14,'[1]Escalas de Valoración'!$D$14,)))))</f>
        <v>2</v>
      </c>
      <c r="S14" s="218" t="s">
        <v>8</v>
      </c>
      <c r="T14" s="219">
        <f>IF(S14='[1]Escalas de Valoración'!$E$8,'[1]Escalas de Valoración'!$E$9,IF(S14='[1]Escalas de Valoración'!$F$8,'[1]Escalas de Valoración'!$F$9,IF(S14='[1]Escalas de Valoración'!$G$8,'[1]Escalas de Valoración'!$G$9,IF(S14='[1]Escalas de Valoración'!$H$8,'[1]Escalas de Valoración'!$H$9,IF(S14='[1]Escalas de Valoración'!$I$8,'[1]Escalas de Valoración'!$I$9,)))))</f>
        <v>3</v>
      </c>
      <c r="U14" s="219">
        <f t="shared" si="3"/>
        <v>5</v>
      </c>
      <c r="V14" s="216" t="str">
        <f t="shared" si="2"/>
        <v>MODERADA</v>
      </c>
      <c r="W14" s="217" t="s">
        <v>451</v>
      </c>
      <c r="X14" s="217" t="s">
        <v>103</v>
      </c>
      <c r="Y14" s="217" t="s">
        <v>452</v>
      </c>
      <c r="Z14" s="217" t="s">
        <v>436</v>
      </c>
      <c r="AA14" s="220" t="s">
        <v>453</v>
      </c>
      <c r="AB14" s="220" t="s">
        <v>454</v>
      </c>
      <c r="AC14" s="221"/>
      <c r="AD14" s="221"/>
      <c r="AE14" s="221"/>
      <c r="AF14" s="221"/>
    </row>
    <row r="15" spans="1:32" s="222" customFormat="1" ht="197.25" hidden="1" customHeight="1" x14ac:dyDescent="0.25">
      <c r="A15" s="211" t="s">
        <v>327</v>
      </c>
      <c r="B15" s="212" t="s">
        <v>67</v>
      </c>
      <c r="C15" s="213" t="s">
        <v>63</v>
      </c>
      <c r="D15" s="214">
        <v>4</v>
      </c>
      <c r="E15" s="215" t="s">
        <v>455</v>
      </c>
      <c r="F15" s="216" t="s">
        <v>16</v>
      </c>
      <c r="G15" s="217" t="s">
        <v>456</v>
      </c>
      <c r="H15" s="217" t="s">
        <v>457</v>
      </c>
      <c r="I15" s="218" t="s">
        <v>9</v>
      </c>
      <c r="J15" s="219">
        <f>IF(I15='[1]Escalas de Valoración'!$C$10,'[1]Escalas de Valoración'!$D$10,IF(I15='[1]Escalas de Valoración'!$C$11,'[1]Escalas de Valoración'!$D$11,IF(I15='[1]Escalas de Valoración'!$C$12,'[1]Escalas de Valoración'!$D$12,IF(I15='[1]Escalas de Valoración'!$C$13,'[1]Escalas de Valoración'!$D$13,IF(I15='[1]Escalas de Valoración'!$C$14,'[1]Escalas de Valoración'!$D$14,)))))</f>
        <v>4</v>
      </c>
      <c r="K15" s="218" t="s">
        <v>8</v>
      </c>
      <c r="L15" s="219">
        <f>IF(K15='[1]Escalas de Valoración'!$E$8,'[1]Escalas de Valoración'!$E$9,IF(K15='[1]Escalas de Valoración'!$F$8,'[1]Escalas de Valoración'!$F$9,IF(K15='[1]Escalas de Valoración'!$G$8,'[1]Escalas de Valoración'!$G$9,IF(K15='[1]Escalas de Valoración'!$H$8,'[1]Escalas de Valoración'!$H$9,IF(K15='[1]Escalas de Valoración'!$I$8,'[1]Escalas de Valoración'!$I$9,)))))</f>
        <v>3</v>
      </c>
      <c r="M15" s="219">
        <f t="shared" si="0"/>
        <v>7</v>
      </c>
      <c r="N15" s="216" t="str">
        <f t="shared" si="1"/>
        <v>ALTA</v>
      </c>
      <c r="O15" s="216" t="s">
        <v>91</v>
      </c>
      <c r="P15" s="217" t="s">
        <v>458</v>
      </c>
      <c r="Q15" s="218" t="s">
        <v>6</v>
      </c>
      <c r="R15" s="219">
        <f>IF(Q15='[1]Escalas de Valoración'!$C$10,'[1]Escalas de Valoración'!$D$10,IF(Q15='[1]Escalas de Valoración'!$C$11,'[1]Escalas de Valoración'!$D$11,IF(Q15='[1]Escalas de Valoración'!$C$12,'[1]Escalas de Valoración'!$D$12,IF(Q15='[1]Escalas de Valoración'!$C$13,'[1]Escalas de Valoración'!$D$13,IF(Q15='[1]Escalas de Valoración'!$C$14,'[1]Escalas de Valoración'!$D$14,)))))</f>
        <v>3</v>
      </c>
      <c r="S15" s="218" t="s">
        <v>8</v>
      </c>
      <c r="T15" s="219">
        <f>IF(S15='[1]Escalas de Valoración'!$E$8,'[1]Escalas de Valoración'!$E$9,IF(S15='[1]Escalas de Valoración'!$F$8,'[1]Escalas de Valoración'!$F$9,IF(S15='[1]Escalas de Valoración'!$G$8,'[1]Escalas de Valoración'!$G$9,IF(S15='[1]Escalas de Valoración'!$H$8,'[1]Escalas de Valoración'!$H$9,IF(S15='[1]Escalas de Valoración'!$I$8,'[1]Escalas de Valoración'!$I$9,)))))</f>
        <v>3</v>
      </c>
      <c r="U15" s="219">
        <f t="shared" si="3"/>
        <v>6</v>
      </c>
      <c r="V15" s="216" t="str">
        <f t="shared" si="2"/>
        <v>ALTA</v>
      </c>
      <c r="W15" s="217" t="s">
        <v>459</v>
      </c>
      <c r="X15" s="217" t="s">
        <v>100</v>
      </c>
      <c r="Y15" s="217" t="s">
        <v>460</v>
      </c>
      <c r="Z15" s="217" t="s">
        <v>436</v>
      </c>
      <c r="AA15" s="220" t="s">
        <v>461</v>
      </c>
      <c r="AB15" s="220" t="s">
        <v>462</v>
      </c>
      <c r="AC15" s="221"/>
      <c r="AD15" s="221"/>
      <c r="AE15" s="221"/>
      <c r="AF15" s="221"/>
    </row>
    <row r="16" spans="1:32" s="222" customFormat="1" ht="124.5" hidden="1" customHeight="1" x14ac:dyDescent="0.25">
      <c r="A16" s="211" t="s">
        <v>327</v>
      </c>
      <c r="B16" s="214" t="s">
        <v>68</v>
      </c>
      <c r="C16" s="225" t="s">
        <v>63</v>
      </c>
      <c r="D16" s="214">
        <v>5</v>
      </c>
      <c r="E16" s="228" t="s">
        <v>513</v>
      </c>
      <c r="F16" s="216" t="s">
        <v>4</v>
      </c>
      <c r="G16" s="229" t="s">
        <v>514</v>
      </c>
      <c r="H16" s="229" t="s">
        <v>515</v>
      </c>
      <c r="I16" s="218" t="s">
        <v>9</v>
      </c>
      <c r="J16" s="219">
        <f>IF(I16='[2]Escalas de Valoración'!$C$10,'[2]Escalas de Valoración'!$D$10,IF(I16='[2]Escalas de Valoración'!$C$11,'[2]Escalas de Valoración'!$D$11,IF(I16='[2]Escalas de Valoración'!$C$12,'[2]Escalas de Valoración'!$D$12,IF(I16='[2]Escalas de Valoración'!$C$13,'[2]Escalas de Valoración'!$D$13,IF(I16='[2]Escalas de Valoración'!$C$14,'[2]Escalas de Valoración'!$D$14,)))))</f>
        <v>4</v>
      </c>
      <c r="K16" s="218" t="s">
        <v>43</v>
      </c>
      <c r="L16" s="219">
        <f>IF(K16='[2]Escalas de Valoración'!$E$8,'[2]Escalas de Valoración'!$E$9,IF(K16='[2]Escalas de Valoración'!$F$8,'[2]Escalas de Valoración'!$F$9,IF(K16='[2]Escalas de Valoración'!$G$8,'[2]Escalas de Valoración'!$G$9,IF(K16='[2]Escalas de Valoración'!$H$8,'[2]Escalas de Valoración'!$H$9,IF(K16='[2]Escalas de Valoración'!$I$8,'[2]Escalas de Valoración'!$I$9,)))))</f>
        <v>4</v>
      </c>
      <c r="M16" s="219">
        <f t="shared" si="0"/>
        <v>8</v>
      </c>
      <c r="N16" s="216" t="str">
        <f t="shared" si="1"/>
        <v>EXTREMA</v>
      </c>
      <c r="O16" s="216" t="s">
        <v>91</v>
      </c>
      <c r="P16" s="229" t="s">
        <v>516</v>
      </c>
      <c r="Q16" s="218" t="s">
        <v>6</v>
      </c>
      <c r="R16" s="219">
        <f>IF(Q16='[2]Escalas de Valoración'!$C$10,'[2]Escalas de Valoración'!$D$10,IF(Q16='[2]Escalas de Valoración'!$C$11,'[2]Escalas de Valoración'!$D$11,IF(Q16='[2]Escalas de Valoración'!$C$12,'[2]Escalas de Valoración'!$D$12,IF(Q16='[2]Escalas de Valoración'!$C$13,'[2]Escalas de Valoración'!$D$13,IF(Q16='[2]Escalas de Valoración'!$C$14,'[2]Escalas de Valoración'!$D$14,)))))</f>
        <v>3</v>
      </c>
      <c r="S16" s="218" t="s">
        <v>8</v>
      </c>
      <c r="T16" s="219">
        <f>IF(S16='[2]Escalas de Valoración'!$E$8,'[2]Escalas de Valoración'!$E$9,IF(S16='[2]Escalas de Valoración'!$F$8,'[2]Escalas de Valoración'!$F$9,IF(S16='[2]Escalas de Valoración'!$G$8,'[2]Escalas de Valoración'!$G$9,IF(S16='[2]Escalas de Valoración'!$H$8,'[2]Escalas de Valoración'!$H$9,IF(S16='[2]Escalas de Valoración'!$I$8,'[2]Escalas de Valoración'!$I$9,)))))</f>
        <v>3</v>
      </c>
      <c r="U16" s="219">
        <f t="shared" si="3"/>
        <v>6</v>
      </c>
      <c r="V16" s="216" t="str">
        <f t="shared" si="2"/>
        <v>ALTA</v>
      </c>
      <c r="W16" s="214" t="s">
        <v>517</v>
      </c>
      <c r="X16" s="229" t="s">
        <v>100</v>
      </c>
      <c r="Y16" s="214" t="s">
        <v>518</v>
      </c>
      <c r="Z16" s="229" t="s">
        <v>519</v>
      </c>
      <c r="AA16" s="221" t="s">
        <v>520</v>
      </c>
      <c r="AB16" s="221" t="s">
        <v>521</v>
      </c>
      <c r="AC16" s="221"/>
      <c r="AD16" s="221"/>
      <c r="AE16" s="221"/>
      <c r="AF16" s="221"/>
    </row>
    <row r="17" spans="1:32" s="222" customFormat="1" ht="154.5" hidden="1" customHeight="1" x14ac:dyDescent="0.25">
      <c r="A17" s="211" t="s">
        <v>327</v>
      </c>
      <c r="B17" s="214" t="s">
        <v>68</v>
      </c>
      <c r="C17" s="225" t="s">
        <v>63</v>
      </c>
      <c r="D17" s="214">
        <v>6</v>
      </c>
      <c r="E17" s="228" t="s">
        <v>522</v>
      </c>
      <c r="F17" s="216" t="s">
        <v>4</v>
      </c>
      <c r="G17" s="229" t="s">
        <v>523</v>
      </c>
      <c r="H17" s="229" t="s">
        <v>524</v>
      </c>
      <c r="I17" s="218" t="s">
        <v>9</v>
      </c>
      <c r="J17" s="219">
        <f>IF(I17='[2]Escalas de Valoración'!$C$10,'[2]Escalas de Valoración'!$D$10,IF(I17='[2]Escalas de Valoración'!$C$11,'[2]Escalas de Valoración'!$D$11,IF(I17='[2]Escalas de Valoración'!$C$12,'[2]Escalas de Valoración'!$D$12,IF(I17='[2]Escalas de Valoración'!$C$13,'[2]Escalas de Valoración'!$D$13,IF(I17='[2]Escalas de Valoración'!$C$14,'[2]Escalas de Valoración'!$D$14,)))))</f>
        <v>4</v>
      </c>
      <c r="K17" s="218" t="s">
        <v>43</v>
      </c>
      <c r="L17" s="219">
        <f>IF(K17='[2]Escalas de Valoración'!$E$8,'[2]Escalas de Valoración'!$E$9,IF(K17='[2]Escalas de Valoración'!$F$8,'[2]Escalas de Valoración'!$F$9,IF(K17='[2]Escalas de Valoración'!$G$8,'[2]Escalas de Valoración'!$G$9,IF(K17='[2]Escalas de Valoración'!$H$8,'[2]Escalas de Valoración'!$H$9,IF(K17='[2]Escalas de Valoración'!$I$8,'[2]Escalas de Valoración'!$I$9,)))))</f>
        <v>4</v>
      </c>
      <c r="M17" s="219">
        <f t="shared" si="0"/>
        <v>8</v>
      </c>
      <c r="N17" s="216" t="str">
        <f t="shared" si="1"/>
        <v>EXTREMA</v>
      </c>
      <c r="O17" s="216" t="s">
        <v>91</v>
      </c>
      <c r="P17" s="229" t="s">
        <v>525</v>
      </c>
      <c r="Q17" s="218" t="s">
        <v>6</v>
      </c>
      <c r="R17" s="219">
        <f>IF(Q17='[2]Escalas de Valoración'!$C$10,'[2]Escalas de Valoración'!$D$10,IF(Q17='[2]Escalas de Valoración'!$C$11,'[2]Escalas de Valoración'!$D$11,IF(Q17='[2]Escalas de Valoración'!$C$12,'[2]Escalas de Valoración'!$D$12,IF(Q17='[2]Escalas de Valoración'!$C$13,'[2]Escalas de Valoración'!$D$13,IF(Q17='[2]Escalas de Valoración'!$C$14,'[2]Escalas de Valoración'!$D$14,)))))</f>
        <v>3</v>
      </c>
      <c r="S17" s="218" t="s">
        <v>8</v>
      </c>
      <c r="T17" s="219">
        <f>IF(S17='[2]Escalas de Valoración'!$E$8,'[2]Escalas de Valoración'!$E$9,IF(S17='[2]Escalas de Valoración'!$F$8,'[2]Escalas de Valoración'!$F$9,IF(S17='[2]Escalas de Valoración'!$G$8,'[2]Escalas de Valoración'!$G$9,IF(S17='[2]Escalas de Valoración'!$H$8,'[2]Escalas de Valoración'!$H$9,IF(S17='[2]Escalas de Valoración'!$I$8,'[2]Escalas de Valoración'!$I$9,)))))</f>
        <v>3</v>
      </c>
      <c r="U17" s="219">
        <f t="shared" si="3"/>
        <v>6</v>
      </c>
      <c r="V17" s="216" t="str">
        <f t="shared" si="2"/>
        <v>ALTA</v>
      </c>
      <c r="W17" s="214" t="s">
        <v>526</v>
      </c>
      <c r="X17" s="229" t="s">
        <v>102</v>
      </c>
      <c r="Y17" s="214" t="s">
        <v>527</v>
      </c>
      <c r="Z17" s="229" t="s">
        <v>519</v>
      </c>
      <c r="AA17" s="221" t="s">
        <v>528</v>
      </c>
      <c r="AB17" s="221" t="s">
        <v>529</v>
      </c>
      <c r="AC17" s="221"/>
      <c r="AD17" s="221"/>
      <c r="AE17" s="221"/>
      <c r="AF17" s="221"/>
    </row>
    <row r="18" spans="1:32" s="222" customFormat="1" ht="175.5" hidden="1" customHeight="1" x14ac:dyDescent="0.25">
      <c r="A18" s="211" t="s">
        <v>327</v>
      </c>
      <c r="B18" s="214" t="s">
        <v>117</v>
      </c>
      <c r="C18" s="225" t="s">
        <v>331</v>
      </c>
      <c r="D18" s="214">
        <v>7</v>
      </c>
      <c r="E18" s="215" t="s">
        <v>464</v>
      </c>
      <c r="F18" s="216" t="s">
        <v>4</v>
      </c>
      <c r="G18" s="214" t="s">
        <v>465</v>
      </c>
      <c r="H18" s="214" t="s">
        <v>466</v>
      </c>
      <c r="I18" s="218" t="s">
        <v>9</v>
      </c>
      <c r="J18" s="219">
        <f>IF(I18='[3]Escalas de Valoración'!$C$10,'[3]Escalas de Valoración'!$D$10,IF(I18='[3]Escalas de Valoración'!$C$11,'[3]Escalas de Valoración'!$D$11,IF(I18='[3]Escalas de Valoración'!$C$12,'[3]Escalas de Valoración'!$D$12,IF(I18='[3]Escalas de Valoración'!$C$13,'[3]Escalas de Valoración'!$D$13,IF(I18='[3]Escalas de Valoración'!$C$14,'[3]Escalas de Valoración'!$D$14,)))))</f>
        <v>4</v>
      </c>
      <c r="K18" s="218" t="s">
        <v>43</v>
      </c>
      <c r="L18" s="219">
        <f>IF(K18='[3]Escalas de Valoración'!$E$8,'[3]Escalas de Valoración'!$E$9,IF(K18='[3]Escalas de Valoración'!$F$8,'[3]Escalas de Valoración'!$F$9,IF(K18='[3]Escalas de Valoración'!$G$8,'[3]Escalas de Valoración'!$G$9,IF(K18='[3]Escalas de Valoración'!$H$8,'[3]Escalas de Valoración'!$H$9,IF(K18='[3]Escalas de Valoración'!$I$8,'[3]Escalas de Valoración'!$I$9,)))))</f>
        <v>4</v>
      </c>
      <c r="M18" s="219">
        <f t="shared" si="0"/>
        <v>8</v>
      </c>
      <c r="N18" s="216" t="str">
        <f>IF(M18=0,"",IF(M18&lt;=3,"BAJA",IF(AND(M18&lt;=5),"MODERADA",IF(AND(M18&lt;=7),"ALTA",IF(M18&lt;=10,"EXTREMA","")))))</f>
        <v>EXTREMA</v>
      </c>
      <c r="O18" s="216" t="s">
        <v>91</v>
      </c>
      <c r="P18" s="214" t="s">
        <v>467</v>
      </c>
      <c r="Q18" s="218" t="s">
        <v>6</v>
      </c>
      <c r="R18" s="219">
        <f>IF(Q18='[3]Escalas de Valoración'!$C$10,'[3]Escalas de Valoración'!$D$10,IF(Q18='[3]Escalas de Valoración'!$C$11,'[3]Escalas de Valoración'!$D$11,IF(Q18='[3]Escalas de Valoración'!$C$12,'[3]Escalas de Valoración'!$D$12,IF(Q18='[3]Escalas de Valoración'!$C$13,'[3]Escalas de Valoración'!$D$13,IF(Q18='[3]Escalas de Valoración'!$C$14,'[3]Escalas de Valoración'!$D$14,)))))</f>
        <v>3</v>
      </c>
      <c r="S18" s="218" t="s">
        <v>43</v>
      </c>
      <c r="T18" s="219">
        <f>IF(S18='[3]Escalas de Valoración'!$E$8,'[3]Escalas de Valoración'!$E$9,IF(S18='[3]Escalas de Valoración'!$F$8,'[3]Escalas de Valoración'!$F$9,IF(S18='[3]Escalas de Valoración'!$G$8,'[3]Escalas de Valoración'!$G$9,IF(S18='[3]Escalas de Valoración'!$H$8,'[3]Escalas de Valoración'!$H$9,IF(S18='[3]Escalas de Valoración'!$I$8,'[3]Escalas de Valoración'!$I$9,)))))</f>
        <v>4</v>
      </c>
      <c r="U18" s="219">
        <f t="shared" si="3"/>
        <v>7</v>
      </c>
      <c r="V18" s="216" t="str">
        <f>IF(U18=0,"",IF(U18&lt;=3,"BAJA",IF(AND(U18&lt;=5),"MODERADA",IF(AND(U18&lt;=7),"ALTA",IF(U18&lt;=10,"EXTREMA","")))))</f>
        <v>ALTA</v>
      </c>
      <c r="W18" s="214" t="s">
        <v>468</v>
      </c>
      <c r="X18" s="214" t="s">
        <v>97</v>
      </c>
      <c r="Y18" s="214" t="s">
        <v>469</v>
      </c>
      <c r="Z18" s="214" t="s">
        <v>110</v>
      </c>
      <c r="AA18" s="221" t="s">
        <v>470</v>
      </c>
      <c r="AB18" s="221" t="s">
        <v>471</v>
      </c>
      <c r="AC18" s="221"/>
      <c r="AD18" s="221"/>
      <c r="AE18" s="221"/>
      <c r="AF18" s="221"/>
    </row>
    <row r="19" spans="1:32" s="222" customFormat="1" ht="117" hidden="1" customHeight="1" x14ac:dyDescent="0.25">
      <c r="A19" s="211" t="s">
        <v>327</v>
      </c>
      <c r="B19" s="214" t="s">
        <v>117</v>
      </c>
      <c r="C19" s="225" t="s">
        <v>331</v>
      </c>
      <c r="D19" s="214">
        <v>8</v>
      </c>
      <c r="E19" s="215" t="s">
        <v>472</v>
      </c>
      <c r="F19" s="216" t="s">
        <v>4</v>
      </c>
      <c r="G19" s="214" t="s">
        <v>473</v>
      </c>
      <c r="H19" s="214" t="s">
        <v>474</v>
      </c>
      <c r="I19" s="218" t="s">
        <v>6</v>
      </c>
      <c r="J19" s="219">
        <f>IF(I19='[3]Escalas de Valoración'!$C$10,'[3]Escalas de Valoración'!$D$10,IF(I19='[3]Escalas de Valoración'!$C$11,'[3]Escalas de Valoración'!$D$11,IF(I19='[3]Escalas de Valoración'!$C$12,'[3]Escalas de Valoración'!$D$12,IF(I19='[3]Escalas de Valoración'!$C$13,'[3]Escalas de Valoración'!$D$13,IF(I19='[3]Escalas de Valoración'!$C$14,'[3]Escalas de Valoración'!$D$14,)))))</f>
        <v>3</v>
      </c>
      <c r="K19" s="218" t="s">
        <v>8</v>
      </c>
      <c r="L19" s="219">
        <f>IF(K19='[3]Escalas de Valoración'!$E$8,'[3]Escalas de Valoración'!$E$9,IF(K19='[3]Escalas de Valoración'!$F$8,'[3]Escalas de Valoración'!$F$9,IF(K19='[3]Escalas de Valoración'!$G$8,'[3]Escalas de Valoración'!$G$9,IF(K19='[3]Escalas de Valoración'!$H$8,'[3]Escalas de Valoración'!$H$9,IF(K19='[3]Escalas de Valoración'!$I$8,'[3]Escalas de Valoración'!$I$9,)))))</f>
        <v>3</v>
      </c>
      <c r="M19" s="219">
        <f t="shared" si="0"/>
        <v>6</v>
      </c>
      <c r="N19" s="216" t="str">
        <f t="shared" ref="N19:N27" si="4">IF(M19=0,"",IF(M19&lt;=3,"BAJA",IF(AND(M19&lt;=5),"MODERADA",IF(AND(M19&lt;=7),"ALTA",IF(M19&lt;=10,"EXTREMA","")))))</f>
        <v>ALTA</v>
      </c>
      <c r="O19" s="216" t="s">
        <v>91</v>
      </c>
      <c r="P19" s="226" t="s">
        <v>475</v>
      </c>
      <c r="Q19" s="218" t="s">
        <v>6</v>
      </c>
      <c r="R19" s="219">
        <f>IF(Q19='[3]Escalas de Valoración'!$C$10,'[3]Escalas de Valoración'!$D$10,IF(Q19='[3]Escalas de Valoración'!$C$11,'[3]Escalas de Valoración'!$D$11,IF(Q19='[3]Escalas de Valoración'!$C$12,'[3]Escalas de Valoración'!$D$12,IF(Q19='[3]Escalas de Valoración'!$C$13,'[3]Escalas de Valoración'!$D$13,IF(Q19='[3]Escalas de Valoración'!$C$14,'[3]Escalas de Valoración'!$D$14,)))))</f>
        <v>3</v>
      </c>
      <c r="S19" s="218" t="s">
        <v>49</v>
      </c>
      <c r="T19" s="219">
        <f>IF(S19='[3]Escalas de Valoración'!$E$8,'[3]Escalas de Valoración'!$E$9,IF(S19='[3]Escalas de Valoración'!$F$8,'[3]Escalas de Valoración'!$F$9,IF(S19='[3]Escalas de Valoración'!$G$8,'[3]Escalas de Valoración'!$G$9,IF(S19='[3]Escalas de Valoración'!$H$8,'[3]Escalas de Valoración'!$H$9,IF(S19='[3]Escalas de Valoración'!$I$8,'[3]Escalas de Valoración'!$I$9,)))))</f>
        <v>2</v>
      </c>
      <c r="U19" s="219">
        <f t="shared" si="3"/>
        <v>5</v>
      </c>
      <c r="V19" s="216" t="str">
        <f t="shared" ref="V19:V27" si="5">IF(U19=0,"",IF(U19&lt;=3,"BAJA",IF(AND(U19&lt;=5),"MODERADA",IF(AND(U19&lt;=7),"ALTA",IF(U19&lt;=10,"EXTREMA","")))))</f>
        <v>MODERADA</v>
      </c>
      <c r="W19" s="226" t="s">
        <v>530</v>
      </c>
      <c r="X19" s="214" t="s">
        <v>100</v>
      </c>
      <c r="Y19" s="214" t="s">
        <v>476</v>
      </c>
      <c r="Z19" s="214" t="s">
        <v>110</v>
      </c>
      <c r="AA19" s="221" t="s">
        <v>477</v>
      </c>
      <c r="AB19" s="221" t="s">
        <v>478</v>
      </c>
      <c r="AC19" s="221"/>
      <c r="AD19" s="221"/>
      <c r="AE19" s="221"/>
      <c r="AF19" s="221"/>
    </row>
    <row r="20" spans="1:32" s="222" customFormat="1" ht="149.25" hidden="1" customHeight="1" x14ac:dyDescent="0.25">
      <c r="A20" s="211" t="s">
        <v>327</v>
      </c>
      <c r="B20" s="214" t="s">
        <v>117</v>
      </c>
      <c r="C20" s="225" t="s">
        <v>331</v>
      </c>
      <c r="D20" s="214">
        <v>9</v>
      </c>
      <c r="E20" s="215" t="s">
        <v>479</v>
      </c>
      <c r="F20" s="216" t="s">
        <v>4</v>
      </c>
      <c r="G20" s="214" t="s">
        <v>825</v>
      </c>
      <c r="H20" s="214" t="s">
        <v>480</v>
      </c>
      <c r="I20" s="218" t="s">
        <v>9</v>
      </c>
      <c r="J20" s="219">
        <f>IF(I20='[3]Escalas de Valoración'!$C$10,'[3]Escalas de Valoración'!$D$10,IF(I20='[3]Escalas de Valoración'!$C$11,'[3]Escalas de Valoración'!$D$11,IF(I20='[3]Escalas de Valoración'!$C$12,'[3]Escalas de Valoración'!$D$12,IF(I20='[3]Escalas de Valoración'!$C$13,'[3]Escalas de Valoración'!$D$13,IF(I20='[3]Escalas de Valoración'!$C$14,'[3]Escalas de Valoración'!$D$14,)))))</f>
        <v>4</v>
      </c>
      <c r="K20" s="218" t="s">
        <v>43</v>
      </c>
      <c r="L20" s="219">
        <f>IF(K20='[3]Escalas de Valoración'!$E$8,'[3]Escalas de Valoración'!$E$9,IF(K20='[3]Escalas de Valoración'!$F$8,'[3]Escalas de Valoración'!$F$9,IF(K20='[3]Escalas de Valoración'!$G$8,'[3]Escalas de Valoración'!$G$9,IF(K20='[3]Escalas de Valoración'!$H$8,'[3]Escalas de Valoración'!$H$9,IF(K20='[3]Escalas de Valoración'!$I$8,'[3]Escalas de Valoración'!$I$9,)))))</f>
        <v>4</v>
      </c>
      <c r="M20" s="219">
        <f t="shared" si="0"/>
        <v>8</v>
      </c>
      <c r="N20" s="216" t="str">
        <f t="shared" si="4"/>
        <v>EXTREMA</v>
      </c>
      <c r="O20" s="216" t="s">
        <v>91</v>
      </c>
      <c r="P20" s="214" t="s">
        <v>481</v>
      </c>
      <c r="Q20" s="218" t="s">
        <v>6</v>
      </c>
      <c r="R20" s="219">
        <f>IF(Q20='[3]Escalas de Valoración'!$C$10,'[3]Escalas de Valoración'!$D$10,IF(Q20='[3]Escalas de Valoración'!$C$11,'[3]Escalas de Valoración'!$D$11,IF(Q20='[3]Escalas de Valoración'!$C$12,'[3]Escalas de Valoración'!$D$12,IF(Q20='[3]Escalas de Valoración'!$C$13,'[3]Escalas de Valoración'!$D$13,IF(Q20='[3]Escalas de Valoración'!$C$14,'[3]Escalas de Valoración'!$D$14,)))))</f>
        <v>3</v>
      </c>
      <c r="S20" s="218" t="s">
        <v>8</v>
      </c>
      <c r="T20" s="219">
        <f>IF(S20='[3]Escalas de Valoración'!$E$8,'[3]Escalas de Valoración'!$E$9,IF(S20='[3]Escalas de Valoración'!$F$8,'[3]Escalas de Valoración'!$F$9,IF(S20='[3]Escalas de Valoración'!$G$8,'[3]Escalas de Valoración'!$G$9,IF(S20='[3]Escalas de Valoración'!$H$8,'[3]Escalas de Valoración'!$H$9,IF(S20='[3]Escalas de Valoración'!$I$8,'[3]Escalas de Valoración'!$I$9,)))))</f>
        <v>3</v>
      </c>
      <c r="U20" s="219">
        <f t="shared" si="3"/>
        <v>6</v>
      </c>
      <c r="V20" s="216" t="str">
        <f t="shared" si="5"/>
        <v>ALTA</v>
      </c>
      <c r="W20" s="214" t="s">
        <v>482</v>
      </c>
      <c r="X20" s="214" t="s">
        <v>97</v>
      </c>
      <c r="Y20" s="227" t="s">
        <v>483</v>
      </c>
      <c r="Z20" s="214" t="s">
        <v>484</v>
      </c>
      <c r="AA20" s="221" t="s">
        <v>485</v>
      </c>
      <c r="AB20" s="221" t="s">
        <v>486</v>
      </c>
      <c r="AC20" s="221"/>
      <c r="AD20" s="221"/>
      <c r="AE20" s="221"/>
      <c r="AF20" s="221"/>
    </row>
    <row r="21" spans="1:32" s="222" customFormat="1" ht="119.25" hidden="1" customHeight="1" x14ac:dyDescent="0.25">
      <c r="A21" s="211" t="s">
        <v>327</v>
      </c>
      <c r="B21" s="214" t="s">
        <v>117</v>
      </c>
      <c r="C21" s="225" t="s">
        <v>331</v>
      </c>
      <c r="D21" s="214">
        <v>10</v>
      </c>
      <c r="E21" s="215" t="s">
        <v>495</v>
      </c>
      <c r="F21" s="216" t="s">
        <v>4</v>
      </c>
      <c r="G21" s="214" t="s">
        <v>496</v>
      </c>
      <c r="H21" s="214" t="s">
        <v>497</v>
      </c>
      <c r="I21" s="218" t="s">
        <v>9</v>
      </c>
      <c r="J21" s="219">
        <f>IF(I21='[3]Escalas de Valoración'!$C$10,'[3]Escalas de Valoración'!$D$10,IF(I21='[3]Escalas de Valoración'!$C$11,'[3]Escalas de Valoración'!$D$11,IF(I21='[3]Escalas de Valoración'!$C$12,'[3]Escalas de Valoración'!$D$12,IF(I21='[3]Escalas de Valoración'!$C$13,'[3]Escalas de Valoración'!$D$13,IF(I21='[3]Escalas de Valoración'!$C$14,'[3]Escalas de Valoración'!$D$14,)))))</f>
        <v>4</v>
      </c>
      <c r="K21" s="218" t="s">
        <v>43</v>
      </c>
      <c r="L21" s="219">
        <f>IF(K21='[3]Escalas de Valoración'!$E$8,'[3]Escalas de Valoración'!$E$9,IF(K21='[3]Escalas de Valoración'!$F$8,'[3]Escalas de Valoración'!$F$9,IF(K21='[3]Escalas de Valoración'!$G$8,'[3]Escalas de Valoración'!$G$9,IF(K21='[3]Escalas de Valoración'!$H$8,'[3]Escalas de Valoración'!$H$9,IF(K21='[3]Escalas de Valoración'!$I$8,'[3]Escalas de Valoración'!$I$9,)))))</f>
        <v>4</v>
      </c>
      <c r="M21" s="219">
        <f t="shared" si="0"/>
        <v>8</v>
      </c>
      <c r="N21" s="216" t="str">
        <f t="shared" si="4"/>
        <v>EXTREMA</v>
      </c>
      <c r="O21" s="216" t="s">
        <v>91</v>
      </c>
      <c r="P21" s="214" t="s">
        <v>498</v>
      </c>
      <c r="Q21" s="218" t="s">
        <v>83</v>
      </c>
      <c r="R21" s="219">
        <f>IF(Q21='[3]Escalas de Valoración'!$C$10,'[3]Escalas de Valoración'!$D$10,IF(Q21='[3]Escalas de Valoración'!$C$11,'[3]Escalas de Valoración'!$D$11,IF(Q21='[3]Escalas de Valoración'!$C$12,'[3]Escalas de Valoración'!$D$12,IF(Q21='[3]Escalas de Valoración'!$C$13,'[3]Escalas de Valoración'!$D$13,IF(Q21='[3]Escalas de Valoración'!$C$14,'[3]Escalas de Valoración'!$D$14,)))))</f>
        <v>1</v>
      </c>
      <c r="S21" s="218" t="s">
        <v>43</v>
      </c>
      <c r="T21" s="219">
        <f>IF(S21='[3]Escalas de Valoración'!$E$8,'[3]Escalas de Valoración'!$E$9,IF(S21='[3]Escalas de Valoración'!$F$8,'[3]Escalas de Valoración'!$F$9,IF(S21='[3]Escalas de Valoración'!$G$8,'[3]Escalas de Valoración'!$G$9,IF(S21='[3]Escalas de Valoración'!$H$8,'[3]Escalas de Valoración'!$H$9,IF(S21='[3]Escalas de Valoración'!$I$8,'[3]Escalas de Valoración'!$I$9,)))))</f>
        <v>4</v>
      </c>
      <c r="U21" s="219">
        <f t="shared" si="3"/>
        <v>5</v>
      </c>
      <c r="V21" s="216" t="str">
        <f t="shared" si="5"/>
        <v>MODERADA</v>
      </c>
      <c r="W21" s="214" t="s">
        <v>499</v>
      </c>
      <c r="X21" s="214" t="s">
        <v>100</v>
      </c>
      <c r="Y21" s="214" t="s">
        <v>500</v>
      </c>
      <c r="Z21" s="214" t="s">
        <v>501</v>
      </c>
      <c r="AA21" s="221" t="s">
        <v>502</v>
      </c>
      <c r="AB21" s="221" t="s">
        <v>503</v>
      </c>
      <c r="AC21" s="221"/>
      <c r="AD21" s="221"/>
      <c r="AE21" s="221"/>
      <c r="AF21" s="221"/>
    </row>
    <row r="22" spans="1:32" s="222" customFormat="1" ht="101.25" hidden="1" customHeight="1" x14ac:dyDescent="0.25">
      <c r="A22" s="211" t="s">
        <v>327</v>
      </c>
      <c r="B22" s="214" t="s">
        <v>69</v>
      </c>
      <c r="C22" s="225" t="s">
        <v>331</v>
      </c>
      <c r="D22" s="214">
        <v>11</v>
      </c>
      <c r="E22" s="215" t="s">
        <v>621</v>
      </c>
      <c r="F22" s="216" t="s">
        <v>4</v>
      </c>
      <c r="G22" s="214" t="s">
        <v>622</v>
      </c>
      <c r="H22" s="214" t="s">
        <v>623</v>
      </c>
      <c r="I22" s="218" t="s">
        <v>9</v>
      </c>
      <c r="J22" s="219">
        <f>IF(I22='[4]Escalas de Valoración'!$C$10,'[4]Escalas de Valoración'!$D$10,IF(I22='[4]Escalas de Valoración'!$C$11,'[4]Escalas de Valoración'!$D$11,IF(I22='[4]Escalas de Valoración'!$C$12,'[4]Escalas de Valoración'!$D$12,IF(I22='[4]Escalas de Valoración'!$C$13,'[4]Escalas de Valoración'!$D$13,IF(I22='[4]Escalas de Valoración'!$C$14,'[4]Escalas de Valoración'!$D$14,)))))</f>
        <v>4</v>
      </c>
      <c r="K22" s="218" t="s">
        <v>8</v>
      </c>
      <c r="L22" s="219">
        <f>IF(K22='[4]Escalas de Valoración'!$E$8,'[4]Escalas de Valoración'!$E$9,IF(K22='[4]Escalas de Valoración'!$F$8,'[4]Escalas de Valoración'!$F$9,IF(K22='[4]Escalas de Valoración'!$G$8,'[4]Escalas de Valoración'!$G$9,IF(K22='[4]Escalas de Valoración'!$H$8,'[4]Escalas de Valoración'!$H$9,IF(K22='[4]Escalas de Valoración'!$I$8,'[4]Escalas de Valoración'!$I$9,)))))</f>
        <v>3</v>
      </c>
      <c r="M22" s="219">
        <f>J22+L22</f>
        <v>7</v>
      </c>
      <c r="N22" s="216" t="str">
        <f>IF(M22=0,"",IF(M22&lt;=3,"BAJA",IF(AND(M22&lt;=5),"MODERADA",IF(AND(M22&lt;=7),"ALTA",IF(M22&lt;=10,"EXTREMA","")))))</f>
        <v>ALTA</v>
      </c>
      <c r="O22" s="216" t="s">
        <v>91</v>
      </c>
      <c r="P22" s="214" t="s">
        <v>624</v>
      </c>
      <c r="Q22" s="218" t="s">
        <v>6</v>
      </c>
      <c r="R22" s="219">
        <f>IF(Q22='[4]Escalas de Valoración'!$C$10,'[4]Escalas de Valoración'!$D$10,IF(Q22='[4]Escalas de Valoración'!$C$11,'[4]Escalas de Valoración'!$D$11,IF(Q22='[4]Escalas de Valoración'!$C$12,'[4]Escalas de Valoración'!$D$12,IF(Q22='[4]Escalas de Valoración'!$C$13,'[4]Escalas de Valoración'!$D$13,IF(Q22='[4]Escalas de Valoración'!$C$14,'[4]Escalas de Valoración'!$D$14,)))))</f>
        <v>3</v>
      </c>
      <c r="S22" s="218" t="s">
        <v>49</v>
      </c>
      <c r="T22" s="219">
        <f>IF(S22='[4]Escalas de Valoración'!$E$8,'[4]Escalas de Valoración'!$E$9,IF(S22='[4]Escalas de Valoración'!$F$8,'[4]Escalas de Valoración'!$F$9,IF(S22='[4]Escalas de Valoración'!$G$8,'[4]Escalas de Valoración'!$G$9,IF(S22='[4]Escalas de Valoración'!$H$8,'[4]Escalas de Valoración'!$H$9,IF(S22='[4]Escalas de Valoración'!$I$8,'[4]Escalas de Valoración'!$I$9,)))))</f>
        <v>2</v>
      </c>
      <c r="U22" s="219">
        <f t="shared" ref="U22:U24" si="6">R22+T22</f>
        <v>5</v>
      </c>
      <c r="V22" s="216" t="str">
        <f>IF(U22=0,"",IF(U22&lt;=3,"BAJA",IF(AND(U22&lt;=5),"MODERADA",IF(AND(U22&lt;=7),"ALTA",IF(U22&lt;=10,"EXTREMA","")))))</f>
        <v>MODERADA</v>
      </c>
      <c r="W22" s="214" t="s">
        <v>625</v>
      </c>
      <c r="X22" s="214" t="s">
        <v>103</v>
      </c>
      <c r="Y22" s="214" t="s">
        <v>626</v>
      </c>
      <c r="Z22" s="229" t="s">
        <v>603</v>
      </c>
      <c r="AA22" s="221" t="s">
        <v>627</v>
      </c>
      <c r="AB22" s="221" t="s">
        <v>620</v>
      </c>
      <c r="AC22" s="221"/>
      <c r="AD22" s="221"/>
      <c r="AE22" s="221"/>
      <c r="AF22" s="221"/>
    </row>
    <row r="23" spans="1:32" s="222" customFormat="1" ht="101.25" hidden="1" customHeight="1" x14ac:dyDescent="0.25">
      <c r="A23" s="211" t="s">
        <v>327</v>
      </c>
      <c r="B23" s="214" t="s">
        <v>69</v>
      </c>
      <c r="C23" s="225" t="s">
        <v>331</v>
      </c>
      <c r="D23" s="214">
        <v>12</v>
      </c>
      <c r="E23" s="215" t="s">
        <v>628</v>
      </c>
      <c r="F23" s="216" t="s">
        <v>4</v>
      </c>
      <c r="G23" s="214" t="s">
        <v>629</v>
      </c>
      <c r="H23" s="214" t="s">
        <v>630</v>
      </c>
      <c r="I23" s="218" t="s">
        <v>9</v>
      </c>
      <c r="J23" s="219">
        <f>IF(I23='[4]Escalas de Valoración'!$C$10,'[4]Escalas de Valoración'!$D$10,IF(I23='[4]Escalas de Valoración'!$C$11,'[4]Escalas de Valoración'!$D$11,IF(I23='[4]Escalas de Valoración'!$C$12,'[4]Escalas de Valoración'!$D$12,IF(I23='[4]Escalas de Valoración'!$C$13,'[4]Escalas de Valoración'!$D$13,IF(I23='[4]Escalas de Valoración'!$C$14,'[4]Escalas de Valoración'!$D$14,)))))</f>
        <v>4</v>
      </c>
      <c r="K23" s="218" t="s">
        <v>8</v>
      </c>
      <c r="L23" s="219">
        <f>IF(K23='[4]Escalas de Valoración'!$E$8,'[4]Escalas de Valoración'!$E$9,IF(K23='[4]Escalas de Valoración'!$F$8,'[4]Escalas de Valoración'!$F$9,IF(K23='[4]Escalas de Valoración'!$G$8,'[4]Escalas de Valoración'!$G$9,IF(K23='[4]Escalas de Valoración'!$H$8,'[4]Escalas de Valoración'!$H$9,IF(K23='[4]Escalas de Valoración'!$I$8,'[4]Escalas de Valoración'!$I$9,)))))</f>
        <v>3</v>
      </c>
      <c r="M23" s="219">
        <f>J23+L23</f>
        <v>7</v>
      </c>
      <c r="N23" s="216" t="str">
        <f>IF(M23=0,"",IF(M23&lt;=3,"BAJA",IF(AND(M23&lt;=5),"MODERADA",IF(AND(M23&lt;=7),"ALTA",IF(M23&lt;=10,"EXTREMA","")))))</f>
        <v>ALTA</v>
      </c>
      <c r="O23" s="216" t="s">
        <v>91</v>
      </c>
      <c r="P23" s="214" t="s">
        <v>631</v>
      </c>
      <c r="Q23" s="218" t="s">
        <v>6</v>
      </c>
      <c r="R23" s="219">
        <f>IF(Q23='[4]Escalas de Valoración'!$C$10,'[4]Escalas de Valoración'!$D$10,IF(Q23='[4]Escalas de Valoración'!$C$11,'[4]Escalas de Valoración'!$D$11,IF(Q23='[4]Escalas de Valoración'!$C$12,'[4]Escalas de Valoración'!$D$12,IF(Q23='[4]Escalas de Valoración'!$C$13,'[4]Escalas de Valoración'!$D$13,IF(Q23='[4]Escalas de Valoración'!$C$14,'[4]Escalas de Valoración'!$D$14,)))))</f>
        <v>3</v>
      </c>
      <c r="S23" s="218" t="s">
        <v>49</v>
      </c>
      <c r="T23" s="219">
        <f>IF(S23='[4]Escalas de Valoración'!$E$8,'[4]Escalas de Valoración'!$E$9,IF(S23='[4]Escalas de Valoración'!$F$8,'[4]Escalas de Valoración'!$F$9,IF(S23='[4]Escalas de Valoración'!$G$8,'[4]Escalas de Valoración'!$G$9,IF(S23='[4]Escalas de Valoración'!$H$8,'[4]Escalas de Valoración'!$H$9,IF(S23='[4]Escalas de Valoración'!$I$8,'[4]Escalas de Valoración'!$I$9,)))))</f>
        <v>2</v>
      </c>
      <c r="U23" s="219">
        <f t="shared" si="6"/>
        <v>5</v>
      </c>
      <c r="V23" s="216" t="str">
        <f>IF(U23=0,"",IF(U23&lt;=3,"BAJA",IF(AND(U23&lt;=5),"MODERADA",IF(AND(U23&lt;=7),"ALTA",IF(U23&lt;=10,"EXTREMA","")))))</f>
        <v>MODERADA</v>
      </c>
      <c r="W23" s="214" t="s">
        <v>632</v>
      </c>
      <c r="X23" s="214" t="s">
        <v>104</v>
      </c>
      <c r="Y23" s="214" t="s">
        <v>240</v>
      </c>
      <c r="Z23" s="229" t="s">
        <v>603</v>
      </c>
      <c r="AA23" s="221" t="s">
        <v>633</v>
      </c>
      <c r="AB23" s="221" t="s">
        <v>620</v>
      </c>
      <c r="AC23" s="221"/>
      <c r="AD23" s="221"/>
      <c r="AE23" s="221"/>
      <c r="AF23" s="221"/>
    </row>
    <row r="24" spans="1:32" s="222" customFormat="1" ht="101.25" hidden="1" customHeight="1" x14ac:dyDescent="0.25">
      <c r="A24" s="211" t="s">
        <v>327</v>
      </c>
      <c r="B24" s="214" t="s">
        <v>69</v>
      </c>
      <c r="C24" s="225" t="s">
        <v>331</v>
      </c>
      <c r="D24" s="214">
        <v>13</v>
      </c>
      <c r="E24" s="215" t="s">
        <v>634</v>
      </c>
      <c r="F24" s="216" t="s">
        <v>4</v>
      </c>
      <c r="G24" s="214" t="s">
        <v>635</v>
      </c>
      <c r="H24" s="214" t="s">
        <v>636</v>
      </c>
      <c r="I24" s="218" t="s">
        <v>9</v>
      </c>
      <c r="J24" s="219">
        <f>IF(I24='[4]Escalas de Valoración'!$C$10,'[4]Escalas de Valoración'!$D$10,IF(I24='[4]Escalas de Valoración'!$C$11,'[4]Escalas de Valoración'!$D$11,IF(I24='[4]Escalas de Valoración'!$C$12,'[4]Escalas de Valoración'!$D$12,IF(I24='[4]Escalas de Valoración'!$C$13,'[4]Escalas de Valoración'!$D$13,IF(I24='[4]Escalas de Valoración'!$C$14,'[4]Escalas de Valoración'!$D$14,)))))</f>
        <v>4</v>
      </c>
      <c r="K24" s="218" t="s">
        <v>8</v>
      </c>
      <c r="L24" s="219">
        <f>IF(K24='[4]Escalas de Valoración'!$E$8,'[4]Escalas de Valoración'!$E$9,IF(K24='[4]Escalas de Valoración'!$F$8,'[4]Escalas de Valoración'!$F$9,IF(K24='[4]Escalas de Valoración'!$G$8,'[4]Escalas de Valoración'!$G$9,IF(K24='[4]Escalas de Valoración'!$H$8,'[4]Escalas de Valoración'!$H$9,IF(K24='[4]Escalas de Valoración'!$I$8,'[4]Escalas de Valoración'!$I$9,)))))</f>
        <v>3</v>
      </c>
      <c r="M24" s="219">
        <f>J24+L24</f>
        <v>7</v>
      </c>
      <c r="N24" s="216" t="str">
        <f>IF(M24=0,"",IF(M24&lt;=3,"BAJA",IF(AND(M24&lt;=5),"MODERADA",IF(AND(M24&lt;=7),"ALTA",IF(M24&lt;=10,"EXTREMA","")))))</f>
        <v>ALTA</v>
      </c>
      <c r="O24" s="216" t="s">
        <v>91</v>
      </c>
      <c r="P24" s="214" t="s">
        <v>637</v>
      </c>
      <c r="Q24" s="218" t="s">
        <v>83</v>
      </c>
      <c r="R24" s="219">
        <f>IF(Q24='[4]Escalas de Valoración'!$C$10,'[4]Escalas de Valoración'!$D$10,IF(Q24='[4]Escalas de Valoración'!$C$11,'[4]Escalas de Valoración'!$D$11,IF(Q24='[4]Escalas de Valoración'!$C$12,'[4]Escalas de Valoración'!$D$12,IF(Q24='[4]Escalas de Valoración'!$C$13,'[4]Escalas de Valoración'!$D$13,IF(Q24='[4]Escalas de Valoración'!$C$14,'[4]Escalas de Valoración'!$D$14,)))))</f>
        <v>1</v>
      </c>
      <c r="S24" s="218" t="s">
        <v>49</v>
      </c>
      <c r="T24" s="219">
        <f>IF(S24='[4]Escalas de Valoración'!$E$8,'[4]Escalas de Valoración'!$E$9,IF(S24='[4]Escalas de Valoración'!$F$8,'[4]Escalas de Valoración'!$F$9,IF(S24='[4]Escalas de Valoración'!$G$8,'[4]Escalas de Valoración'!$G$9,IF(S24='[4]Escalas de Valoración'!$H$8,'[4]Escalas de Valoración'!$H$9,IF(S24='[4]Escalas de Valoración'!$I$8,'[4]Escalas de Valoración'!$I$9,)))))</f>
        <v>2</v>
      </c>
      <c r="U24" s="219">
        <f t="shared" si="6"/>
        <v>3</v>
      </c>
      <c r="V24" s="216" t="str">
        <f>IF(U24=0,"",IF(U24&lt;=3,"BAJA",IF(AND(U24&lt;=5),"MODERADA",IF(AND(U24&lt;=7),"ALTA",IF(U24&lt;=10,"EXTREMA","")))))</f>
        <v>BAJA</v>
      </c>
      <c r="W24" s="214" t="s">
        <v>638</v>
      </c>
      <c r="X24" s="214" t="s">
        <v>103</v>
      </c>
      <c r="Y24" s="214" t="s">
        <v>639</v>
      </c>
      <c r="Z24" s="229" t="s">
        <v>640</v>
      </c>
      <c r="AA24" s="221" t="s">
        <v>641</v>
      </c>
      <c r="AB24" s="221" t="s">
        <v>620</v>
      </c>
      <c r="AC24" s="221"/>
      <c r="AD24" s="221"/>
      <c r="AE24" s="221"/>
      <c r="AF24" s="221"/>
    </row>
    <row r="25" spans="1:32" s="222" customFormat="1" ht="231" hidden="1" customHeight="1" x14ac:dyDescent="0.25">
      <c r="A25" s="211" t="s">
        <v>327</v>
      </c>
      <c r="B25" s="214" t="s">
        <v>72</v>
      </c>
      <c r="C25" s="225" t="s">
        <v>328</v>
      </c>
      <c r="D25" s="214">
        <v>14</v>
      </c>
      <c r="E25" s="215" t="s">
        <v>706</v>
      </c>
      <c r="F25" s="216" t="s">
        <v>16</v>
      </c>
      <c r="G25" s="214" t="s">
        <v>705</v>
      </c>
      <c r="H25" s="214" t="s">
        <v>704</v>
      </c>
      <c r="I25" s="218" t="s">
        <v>6</v>
      </c>
      <c r="J25" s="219">
        <f>IF(I25='[5]Escalas de Valoración'!$C$10,'[5]Escalas de Valoración'!$D$10,IF(I25='[5]Escalas de Valoración'!$C$11,'[5]Escalas de Valoración'!$D$11,IF(I25='[5]Escalas de Valoración'!$C$12,'[5]Escalas de Valoración'!$D$12,IF(I25='[5]Escalas de Valoración'!$C$13,'[5]Escalas de Valoración'!$D$13,IF(I25='[5]Escalas de Valoración'!$C$14,'[5]Escalas de Valoración'!$D$14,)))))</f>
        <v>3</v>
      </c>
      <c r="K25" s="218" t="s">
        <v>43</v>
      </c>
      <c r="L25" s="219">
        <f>IF(K25='[5]Escalas de Valoración'!$E$8,'[5]Escalas de Valoración'!$E$9,IF(K25='[5]Escalas de Valoración'!$F$8,'[5]Escalas de Valoración'!$F$9,IF(K25='[5]Escalas de Valoración'!$G$8,'[5]Escalas de Valoración'!$G$9,IF(K25='[5]Escalas de Valoración'!$H$8,'[5]Escalas de Valoración'!$H$9,IF(K25='[5]Escalas de Valoración'!$I$8,'[5]Escalas de Valoración'!$I$9,)))))</f>
        <v>4</v>
      </c>
      <c r="M25" s="219">
        <f>J25+L25</f>
        <v>7</v>
      </c>
      <c r="N25" s="216" t="str">
        <f>IF(M25=0,"",IF(M25&lt;=3,"BAJA",IF(AND(M25&lt;=5),"MODERADA",IF(AND(M25&lt;=7),"ALTA",IF(M25&lt;=10,"EXTREMA","")))))</f>
        <v>ALTA</v>
      </c>
      <c r="O25" s="216" t="s">
        <v>91</v>
      </c>
      <c r="P25" s="214" t="s">
        <v>703</v>
      </c>
      <c r="Q25" s="218" t="s">
        <v>5</v>
      </c>
      <c r="R25" s="219">
        <f>IF(Q25='[5]Escalas de Valoración'!$C$10,'[5]Escalas de Valoración'!$D$10,IF(Q25='[5]Escalas de Valoración'!$C$11,'[5]Escalas de Valoración'!$D$11,IF(Q25='[5]Escalas de Valoración'!$C$12,'[5]Escalas de Valoración'!$D$12,IF(Q25='[5]Escalas de Valoración'!$C$13,'[5]Escalas de Valoración'!$D$13,IF(Q25='[5]Escalas de Valoración'!$C$14,'[5]Escalas de Valoración'!$D$14,)))))</f>
        <v>2</v>
      </c>
      <c r="S25" s="218" t="s">
        <v>43</v>
      </c>
      <c r="T25" s="219">
        <f>IF(S25='[5]Escalas de Valoración'!$E$8,'[5]Escalas de Valoración'!$E$9,IF(S25='[5]Escalas de Valoración'!$F$8,'[5]Escalas de Valoración'!$F$9,IF(S25='[5]Escalas de Valoración'!$G$8,'[5]Escalas de Valoración'!$G$9,IF(S25='[5]Escalas de Valoración'!$H$8,'[5]Escalas de Valoración'!$H$9,IF(S25='[5]Escalas de Valoración'!$I$8,'[5]Escalas de Valoración'!$I$9,)))))</f>
        <v>4</v>
      </c>
      <c r="U25" s="219">
        <f>R25+T25</f>
        <v>6</v>
      </c>
      <c r="V25" s="216" t="str">
        <f>IF(U25=0,"",IF(U25&lt;=3,"BAJA",IF(AND(U25&lt;=5),"MODERADA",IF(AND(U25&lt;=7),"ALTA",IF(U25&lt;=10,"EXTREMA","")))))</f>
        <v>ALTA</v>
      </c>
      <c r="W25" s="214" t="s">
        <v>702</v>
      </c>
      <c r="X25" s="214" t="s">
        <v>99</v>
      </c>
      <c r="Y25" s="214" t="s">
        <v>701</v>
      </c>
      <c r="Z25" s="214" t="s">
        <v>692</v>
      </c>
      <c r="AA25" s="221" t="s">
        <v>700</v>
      </c>
      <c r="AB25" s="221" t="s">
        <v>699</v>
      </c>
      <c r="AC25" s="221"/>
      <c r="AD25" s="221"/>
      <c r="AE25" s="221"/>
      <c r="AF25" s="221"/>
    </row>
    <row r="26" spans="1:32" s="222" customFormat="1" ht="231" hidden="1" customHeight="1" x14ac:dyDescent="0.25">
      <c r="A26" s="211" t="s">
        <v>327</v>
      </c>
      <c r="B26" s="214" t="s">
        <v>72</v>
      </c>
      <c r="C26" s="225" t="s">
        <v>328</v>
      </c>
      <c r="D26" s="214">
        <v>15</v>
      </c>
      <c r="E26" s="215" t="s">
        <v>698</v>
      </c>
      <c r="F26" s="216" t="s">
        <v>16</v>
      </c>
      <c r="G26" s="214" t="s">
        <v>697</v>
      </c>
      <c r="H26" s="214" t="s">
        <v>696</v>
      </c>
      <c r="I26" s="218" t="s">
        <v>6</v>
      </c>
      <c r="J26" s="219">
        <f>IF(I26='[5]Escalas de Valoración'!$C$10,'[5]Escalas de Valoración'!$D$10,IF(I26='[5]Escalas de Valoración'!$C$11,'[5]Escalas de Valoración'!$D$11,IF(I26='[5]Escalas de Valoración'!$C$12,'[5]Escalas de Valoración'!$D$12,IF(I26='[5]Escalas de Valoración'!$C$13,'[5]Escalas de Valoración'!$D$13,IF(I26='[5]Escalas de Valoración'!$C$14,'[5]Escalas de Valoración'!$D$14,)))))</f>
        <v>3</v>
      </c>
      <c r="K26" s="218" t="s">
        <v>43</v>
      </c>
      <c r="L26" s="219">
        <f>IF(K26='[5]Escalas de Valoración'!$E$8,'[5]Escalas de Valoración'!$E$9,IF(K26='[5]Escalas de Valoración'!$F$8,'[5]Escalas de Valoración'!$F$9,IF(K26='[5]Escalas de Valoración'!$G$8,'[5]Escalas de Valoración'!$G$9,IF(K26='[5]Escalas de Valoración'!$H$8,'[5]Escalas de Valoración'!$H$9,IF(K26='[5]Escalas de Valoración'!$I$8,'[5]Escalas de Valoración'!$I$9,)))))</f>
        <v>4</v>
      </c>
      <c r="M26" s="219">
        <f>J26+L26</f>
        <v>7</v>
      </c>
      <c r="N26" s="216" t="str">
        <f>IF(M26=0,"",IF(M26&lt;=3,"BAJA",IF(AND(M26&lt;=5),"MODERADA",IF(AND(M26&lt;=7),"ALTA",IF(M26&lt;=10,"EXTREMA","")))))</f>
        <v>ALTA</v>
      </c>
      <c r="O26" s="216" t="s">
        <v>91</v>
      </c>
      <c r="P26" s="214" t="s">
        <v>695</v>
      </c>
      <c r="Q26" s="218" t="s">
        <v>6</v>
      </c>
      <c r="R26" s="219">
        <f>IF(Q26='[5]Escalas de Valoración'!$C$10,'[5]Escalas de Valoración'!$D$10,IF(Q26='[5]Escalas de Valoración'!$C$11,'[5]Escalas de Valoración'!$D$11,IF(Q26='[5]Escalas de Valoración'!$C$12,'[5]Escalas de Valoración'!$D$12,IF(Q26='[5]Escalas de Valoración'!$C$13,'[5]Escalas de Valoración'!$D$13,IF(Q26='[5]Escalas de Valoración'!$C$14,'[5]Escalas de Valoración'!$D$14,)))))</f>
        <v>3</v>
      </c>
      <c r="S26" s="218" t="s">
        <v>8</v>
      </c>
      <c r="T26" s="219">
        <f>IF(S26='[5]Escalas de Valoración'!$E$8,'[5]Escalas de Valoración'!$E$9,IF(S26='[5]Escalas de Valoración'!$F$8,'[5]Escalas de Valoración'!$F$9,IF(S26='[5]Escalas de Valoración'!$G$8,'[5]Escalas de Valoración'!$G$9,IF(S26='[5]Escalas de Valoración'!$H$8,'[5]Escalas de Valoración'!$H$9,IF(S26='[5]Escalas de Valoración'!$I$8,'[5]Escalas de Valoración'!$I$9,)))))</f>
        <v>3</v>
      </c>
      <c r="U26" s="219">
        <f>R26+T26</f>
        <v>6</v>
      </c>
      <c r="V26" s="216" t="str">
        <f>IF(U26=0,"",IF(U26&lt;=3,"BAJA",IF(AND(U26&lt;=5),"MODERADA",IF(AND(U26&lt;=7),"ALTA",IF(U26&lt;=10,"EXTREMA","")))))</f>
        <v>ALTA</v>
      </c>
      <c r="W26" s="214" t="s">
        <v>694</v>
      </c>
      <c r="X26" s="214" t="s">
        <v>100</v>
      </c>
      <c r="Y26" s="214" t="s">
        <v>693</v>
      </c>
      <c r="Z26" s="214" t="s">
        <v>692</v>
      </c>
      <c r="AA26" s="221" t="s">
        <v>691</v>
      </c>
      <c r="AB26" s="221" t="s">
        <v>690</v>
      </c>
      <c r="AC26" s="221"/>
      <c r="AD26" s="221"/>
      <c r="AE26" s="221"/>
      <c r="AF26" s="221"/>
    </row>
    <row r="27" spans="1:32" s="222" customFormat="1" ht="219.75" hidden="1" customHeight="1" x14ac:dyDescent="0.25">
      <c r="A27" s="211" t="s">
        <v>327</v>
      </c>
      <c r="B27" s="214" t="s">
        <v>73</v>
      </c>
      <c r="C27" s="225" t="s">
        <v>328</v>
      </c>
      <c r="D27" s="214">
        <v>16</v>
      </c>
      <c r="E27" s="228" t="s">
        <v>504</v>
      </c>
      <c r="F27" s="216" t="s">
        <v>4</v>
      </c>
      <c r="G27" s="229" t="s">
        <v>505</v>
      </c>
      <c r="H27" s="229" t="s">
        <v>506</v>
      </c>
      <c r="I27" s="218" t="s">
        <v>9</v>
      </c>
      <c r="J27" s="219">
        <f>IF(I27='[6]Escalas de Valoración'!$C$10,'[6]Escalas de Valoración'!$D$10,IF(I27='[6]Escalas de Valoración'!$C$11,'[6]Escalas de Valoración'!$D$11,IF(I27='[6]Escalas de Valoración'!$C$12,'[6]Escalas de Valoración'!$D$12,IF(I27='[6]Escalas de Valoración'!$C$13,'[6]Escalas de Valoración'!$D$13,IF(I27='[6]Escalas de Valoración'!$C$14,'[6]Escalas de Valoración'!$D$14,)))))</f>
        <v>4</v>
      </c>
      <c r="K27" s="218" t="s">
        <v>8</v>
      </c>
      <c r="L27" s="219">
        <f>IF(K27='[6]Escalas de Valoración'!$E$8,'[6]Escalas de Valoración'!$E$9,IF(K27='[6]Escalas de Valoración'!$F$8,'[6]Escalas de Valoración'!$F$9,IF(K27='[6]Escalas de Valoración'!$G$8,'[6]Escalas de Valoración'!$G$9,IF(K27='[6]Escalas de Valoración'!$H$8,'[6]Escalas de Valoración'!$H$9,IF(K27='[6]Escalas de Valoración'!$I$8,'[6]Escalas de Valoración'!$I$9,)))))</f>
        <v>3</v>
      </c>
      <c r="M27" s="219">
        <f t="shared" si="0"/>
        <v>7</v>
      </c>
      <c r="N27" s="216" t="str">
        <f t="shared" si="4"/>
        <v>ALTA</v>
      </c>
      <c r="O27" s="216" t="s">
        <v>91</v>
      </c>
      <c r="P27" s="229" t="s">
        <v>507</v>
      </c>
      <c r="Q27" s="218" t="s">
        <v>6</v>
      </c>
      <c r="R27" s="219">
        <f>IF(Q27='[6]Escalas de Valoración'!$C$10,'[6]Escalas de Valoración'!$D$10,IF(Q27='[6]Escalas de Valoración'!$C$11,'[6]Escalas de Valoración'!$D$11,IF(Q27='[6]Escalas de Valoración'!$C$12,'[6]Escalas de Valoración'!$D$12,IF(Q27='[6]Escalas de Valoración'!$C$13,'[6]Escalas de Valoración'!$D$13,IF(Q27='[6]Escalas de Valoración'!$C$14,'[6]Escalas de Valoración'!$D$14,)))))</f>
        <v>3</v>
      </c>
      <c r="S27" s="218" t="s">
        <v>49</v>
      </c>
      <c r="T27" s="219">
        <f>IF(S27='[6]Escalas de Valoración'!$E$8,'[6]Escalas de Valoración'!$E$9,IF(S27='[6]Escalas de Valoración'!$F$8,'[6]Escalas de Valoración'!$F$9,IF(S27='[6]Escalas de Valoración'!$G$8,'[6]Escalas de Valoración'!$G$9,IF(S27='[6]Escalas de Valoración'!$H$8,'[6]Escalas de Valoración'!$H$9,IF(S27='[6]Escalas de Valoración'!$I$8,'[6]Escalas de Valoración'!$I$9,)))))</f>
        <v>2</v>
      </c>
      <c r="U27" s="219">
        <f t="shared" si="3"/>
        <v>5</v>
      </c>
      <c r="V27" s="216" t="str">
        <f t="shared" si="5"/>
        <v>MODERADA</v>
      </c>
      <c r="W27" s="214" t="s">
        <v>508</v>
      </c>
      <c r="X27" s="229" t="s">
        <v>100</v>
      </c>
      <c r="Y27" s="214" t="s">
        <v>509</v>
      </c>
      <c r="Z27" s="229" t="s">
        <v>510</v>
      </c>
      <c r="AA27" s="221" t="s">
        <v>511</v>
      </c>
      <c r="AB27" s="221" t="s">
        <v>512</v>
      </c>
      <c r="AC27" s="221"/>
      <c r="AD27" s="221"/>
      <c r="AE27" s="221"/>
      <c r="AF27" s="221"/>
    </row>
    <row r="28" spans="1:32" s="222" customFormat="1" ht="231" hidden="1" customHeight="1" x14ac:dyDescent="0.25">
      <c r="A28" s="211" t="s">
        <v>327</v>
      </c>
      <c r="B28" s="214" t="s">
        <v>70</v>
      </c>
      <c r="C28" s="225" t="s">
        <v>328</v>
      </c>
      <c r="D28" s="214">
        <v>17</v>
      </c>
      <c r="E28" s="215" t="s">
        <v>689</v>
      </c>
      <c r="F28" s="216" t="s">
        <v>4</v>
      </c>
      <c r="G28" s="214" t="s">
        <v>688</v>
      </c>
      <c r="H28" s="214" t="s">
        <v>687</v>
      </c>
      <c r="I28" s="218" t="s">
        <v>6</v>
      </c>
      <c r="J28" s="219">
        <f>IF(I28='[5]Escalas de Valoración'!$C$10,'[5]Escalas de Valoración'!$D$10,IF(I28='[5]Escalas de Valoración'!$C$11,'[5]Escalas de Valoración'!$D$11,IF(I28='[5]Escalas de Valoración'!$C$12,'[5]Escalas de Valoración'!$D$12,IF(I28='[5]Escalas de Valoración'!$C$13,'[5]Escalas de Valoración'!$D$13,IF(I28='[5]Escalas de Valoración'!$C$14,'[5]Escalas de Valoración'!$D$14,)))))</f>
        <v>3</v>
      </c>
      <c r="K28" s="218" t="s">
        <v>43</v>
      </c>
      <c r="L28" s="219">
        <f>IF(K28='[5]Escalas de Valoración'!$E$8,'[5]Escalas de Valoración'!$E$9,IF(K28='[5]Escalas de Valoración'!$F$8,'[5]Escalas de Valoración'!$F$9,IF(K28='[5]Escalas de Valoración'!$G$8,'[5]Escalas de Valoración'!$G$9,IF(K28='[5]Escalas de Valoración'!$H$8,'[5]Escalas de Valoración'!$H$9,IF(K28='[5]Escalas de Valoración'!$I$8,'[5]Escalas de Valoración'!$I$9,)))))</f>
        <v>4</v>
      </c>
      <c r="M28" s="219">
        <f t="shared" ref="M28:M36" si="7">J28+L28</f>
        <v>7</v>
      </c>
      <c r="N28" s="216" t="str">
        <f>IF(M28=0,"",IF(M28&lt;=3,"BAJA",IF(AND(M28&lt;=5),"MODERADA",IF(AND(M28&lt;=7),"ALTA",IF(M28&lt;=10,"EXTREMA","")))))</f>
        <v>ALTA</v>
      </c>
      <c r="O28" s="216" t="s">
        <v>91</v>
      </c>
      <c r="P28" s="214" t="s">
        <v>686</v>
      </c>
      <c r="Q28" s="218" t="s">
        <v>9</v>
      </c>
      <c r="R28" s="219">
        <f>IF(Q28='[5]Escalas de Valoración'!$C$10,'[5]Escalas de Valoración'!$D$10,IF(Q28='[5]Escalas de Valoración'!$C$11,'[5]Escalas de Valoración'!$D$11,IF(Q28='[5]Escalas de Valoración'!$C$12,'[5]Escalas de Valoración'!$D$12,IF(Q28='[5]Escalas de Valoración'!$C$13,'[5]Escalas de Valoración'!$D$13,IF(Q28='[5]Escalas de Valoración'!$C$14,'[5]Escalas de Valoración'!$D$14,)))))</f>
        <v>4</v>
      </c>
      <c r="S28" s="218" t="s">
        <v>49</v>
      </c>
      <c r="T28" s="219">
        <f>IF(S28='[5]Escalas de Valoración'!$E$8,'[5]Escalas de Valoración'!$E$9,IF(S28='[5]Escalas de Valoración'!$F$8,'[5]Escalas de Valoración'!$F$9,IF(S28='[5]Escalas de Valoración'!$G$8,'[5]Escalas de Valoración'!$G$9,IF(S28='[5]Escalas de Valoración'!$H$8,'[5]Escalas de Valoración'!$H$9,IF(S28='[5]Escalas de Valoración'!$I$8,'[5]Escalas de Valoración'!$I$9,)))))</f>
        <v>2</v>
      </c>
      <c r="U28" s="219">
        <f t="shared" ref="U28:U36" si="8">R28+T28</f>
        <v>6</v>
      </c>
      <c r="V28" s="216" t="str">
        <f>IF(U28=0,"",IF(U28&lt;=3,"BAJA",IF(AND(U28&lt;=5),"MODERADA",IF(AND(U28&lt;=7),"ALTA",IF(U28&lt;=10,"EXTREMA","")))))</f>
        <v>ALTA</v>
      </c>
      <c r="W28" s="214" t="s">
        <v>685</v>
      </c>
      <c r="X28" s="214" t="s">
        <v>100</v>
      </c>
      <c r="Y28" s="214" t="s">
        <v>684</v>
      </c>
      <c r="Z28" s="214" t="s">
        <v>675</v>
      </c>
      <c r="AA28" s="221" t="s">
        <v>683</v>
      </c>
      <c r="AB28" s="221" t="s">
        <v>682</v>
      </c>
      <c r="AC28" s="221"/>
      <c r="AD28" s="221"/>
      <c r="AE28" s="221"/>
      <c r="AF28" s="221"/>
    </row>
    <row r="29" spans="1:32" s="222" customFormat="1" ht="231" hidden="1" customHeight="1" x14ac:dyDescent="0.25">
      <c r="A29" s="211" t="s">
        <v>327</v>
      </c>
      <c r="B29" s="214" t="s">
        <v>70</v>
      </c>
      <c r="C29" s="225" t="s">
        <v>328</v>
      </c>
      <c r="D29" s="214">
        <v>18</v>
      </c>
      <c r="E29" s="215" t="s">
        <v>681</v>
      </c>
      <c r="F29" s="216" t="s">
        <v>4</v>
      </c>
      <c r="G29" s="214" t="s">
        <v>680</v>
      </c>
      <c r="H29" s="214" t="s">
        <v>679</v>
      </c>
      <c r="I29" s="218" t="s">
        <v>6</v>
      </c>
      <c r="J29" s="219">
        <f>IF(I29='[5]Escalas de Valoración'!$C$10,'[5]Escalas de Valoración'!$D$10,IF(I29='[5]Escalas de Valoración'!$C$11,'[5]Escalas de Valoración'!$D$11,IF(I29='[5]Escalas de Valoración'!$C$12,'[5]Escalas de Valoración'!$D$12,IF(I29='[5]Escalas de Valoración'!$C$13,'[5]Escalas de Valoración'!$D$13,IF(I29='[5]Escalas de Valoración'!$C$14,'[5]Escalas de Valoración'!$D$14,)))))</f>
        <v>3</v>
      </c>
      <c r="K29" s="218" t="s">
        <v>43</v>
      </c>
      <c r="L29" s="219">
        <f>IF(K29='[5]Escalas de Valoración'!$E$8,'[5]Escalas de Valoración'!$E$9,IF(K29='[5]Escalas de Valoración'!$F$8,'[5]Escalas de Valoración'!$F$9,IF(K29='[5]Escalas de Valoración'!$G$8,'[5]Escalas de Valoración'!$G$9,IF(K29='[5]Escalas de Valoración'!$H$8,'[5]Escalas de Valoración'!$H$9,IF(K29='[5]Escalas de Valoración'!$I$8,'[5]Escalas de Valoración'!$I$9,)))))</f>
        <v>4</v>
      </c>
      <c r="M29" s="219">
        <f t="shared" si="7"/>
        <v>7</v>
      </c>
      <c r="N29" s="216" t="str">
        <f>IF(M29=0,"",IF(M29&lt;=3,"BAJA",IF(AND(M29&lt;=5),"MODERADA",IF(AND(M29&lt;=7),"ALTA",IF(M29&lt;=10,"EXTREMA","")))))</f>
        <v>ALTA</v>
      </c>
      <c r="O29" s="216" t="s">
        <v>91</v>
      </c>
      <c r="P29" s="214" t="s">
        <v>678</v>
      </c>
      <c r="Q29" s="218" t="s">
        <v>6</v>
      </c>
      <c r="R29" s="219">
        <f>IF(Q29='[5]Escalas de Valoración'!$C$10,'[5]Escalas de Valoración'!$D$10,IF(Q29='[5]Escalas de Valoración'!$C$11,'[5]Escalas de Valoración'!$D$11,IF(Q29='[5]Escalas de Valoración'!$C$12,'[5]Escalas de Valoración'!$D$12,IF(Q29='[5]Escalas de Valoración'!$C$13,'[5]Escalas de Valoración'!$D$13,IF(Q29='[5]Escalas de Valoración'!$C$14,'[5]Escalas de Valoración'!$D$14,)))))</f>
        <v>3</v>
      </c>
      <c r="S29" s="218" t="s">
        <v>49</v>
      </c>
      <c r="T29" s="219">
        <f>IF(S29='[5]Escalas de Valoración'!$E$8,'[5]Escalas de Valoración'!$E$9,IF(S29='[5]Escalas de Valoración'!$F$8,'[5]Escalas de Valoración'!$F$9,IF(S29='[5]Escalas de Valoración'!$G$8,'[5]Escalas de Valoración'!$G$9,IF(S29='[5]Escalas de Valoración'!$H$8,'[5]Escalas de Valoración'!$H$9,IF(S29='[5]Escalas de Valoración'!$I$8,'[5]Escalas de Valoración'!$I$9,)))))</f>
        <v>2</v>
      </c>
      <c r="U29" s="219">
        <f t="shared" si="8"/>
        <v>5</v>
      </c>
      <c r="V29" s="216" t="str">
        <f>IF(U29=0,"",IF(U29&lt;=3,"BAJA",IF(AND(U29&lt;=5),"MODERADA",IF(AND(U29&lt;=7),"ALTA",IF(U29&lt;=10,"EXTREMA","")))))</f>
        <v>MODERADA</v>
      </c>
      <c r="W29" s="214" t="s">
        <v>677</v>
      </c>
      <c r="X29" s="214" t="s">
        <v>100</v>
      </c>
      <c r="Y29" s="214" t="s">
        <v>676</v>
      </c>
      <c r="Z29" s="214" t="s">
        <v>675</v>
      </c>
      <c r="AA29" s="221" t="s">
        <v>674</v>
      </c>
      <c r="AB29" s="221" t="s">
        <v>673</v>
      </c>
      <c r="AC29" s="221"/>
      <c r="AD29" s="221"/>
      <c r="AE29" s="221"/>
      <c r="AF29" s="221"/>
    </row>
    <row r="30" spans="1:32" s="222" customFormat="1" ht="231" hidden="1" customHeight="1" x14ac:dyDescent="0.25">
      <c r="A30" s="211" t="s">
        <v>327</v>
      </c>
      <c r="B30" s="214" t="s">
        <v>71</v>
      </c>
      <c r="C30" s="225" t="s">
        <v>328</v>
      </c>
      <c r="D30" s="214">
        <v>19</v>
      </c>
      <c r="E30" s="215" t="s">
        <v>672</v>
      </c>
      <c r="F30" s="216" t="s">
        <v>4</v>
      </c>
      <c r="G30" s="214" t="s">
        <v>671</v>
      </c>
      <c r="H30" s="214" t="s">
        <v>670</v>
      </c>
      <c r="I30" s="218" t="s">
        <v>6</v>
      </c>
      <c r="J30" s="219">
        <f>IF(I30='[5]Escalas de Valoración'!$C$10,'[5]Escalas de Valoración'!$D$10,IF(I30='[5]Escalas de Valoración'!$C$11,'[5]Escalas de Valoración'!$D$11,IF(I30='[5]Escalas de Valoración'!$C$12,'[5]Escalas de Valoración'!$D$12,IF(I30='[5]Escalas de Valoración'!$C$13,'[5]Escalas de Valoración'!$D$13,IF(I30='[5]Escalas de Valoración'!$C$14,'[5]Escalas de Valoración'!$D$14,)))))</f>
        <v>3</v>
      </c>
      <c r="K30" s="218" t="s">
        <v>43</v>
      </c>
      <c r="L30" s="219">
        <f>IF(K30='[5]Escalas de Valoración'!$E$8,'[5]Escalas de Valoración'!$E$9,IF(K30='[5]Escalas de Valoración'!$F$8,'[5]Escalas de Valoración'!$F$9,IF(K30='[5]Escalas de Valoración'!$G$8,'[5]Escalas de Valoración'!$G$9,IF(K30='[5]Escalas de Valoración'!$H$8,'[5]Escalas de Valoración'!$H$9,IF(K30='[5]Escalas de Valoración'!$I$8,'[5]Escalas de Valoración'!$I$9,)))))</f>
        <v>4</v>
      </c>
      <c r="M30" s="219">
        <f t="shared" si="7"/>
        <v>7</v>
      </c>
      <c r="N30" s="216" t="str">
        <f>IF(M30=0,"",IF(M30&lt;=3,"BAJA",IF(AND(M30&lt;=5),"MODERADA",IF(AND(M30&lt;=7),"ALTA",IF(M30&lt;=10,"EXTREMA","")))))</f>
        <v>ALTA</v>
      </c>
      <c r="O30" s="216" t="s">
        <v>91</v>
      </c>
      <c r="P30" s="214" t="s">
        <v>669</v>
      </c>
      <c r="Q30" s="218" t="s">
        <v>6</v>
      </c>
      <c r="R30" s="219">
        <f>IF(Q30='[5]Escalas de Valoración'!$C$10,'[5]Escalas de Valoración'!$D$10,IF(Q30='[5]Escalas de Valoración'!$C$11,'[5]Escalas de Valoración'!$D$11,IF(Q30='[5]Escalas de Valoración'!$C$12,'[5]Escalas de Valoración'!$D$12,IF(Q30='[5]Escalas de Valoración'!$C$13,'[5]Escalas de Valoración'!$D$13,IF(Q30='[5]Escalas de Valoración'!$C$14,'[5]Escalas de Valoración'!$D$14,)))))</f>
        <v>3</v>
      </c>
      <c r="S30" s="218" t="s">
        <v>8</v>
      </c>
      <c r="T30" s="219">
        <f>IF(S30='[5]Escalas de Valoración'!$E$8,'[5]Escalas de Valoración'!$E$9,IF(S30='[5]Escalas de Valoración'!$F$8,'[5]Escalas de Valoración'!$F$9,IF(S30='[5]Escalas de Valoración'!$G$8,'[5]Escalas de Valoración'!$G$9,IF(S30='[5]Escalas de Valoración'!$H$8,'[5]Escalas de Valoración'!$H$9,IF(S30='[5]Escalas de Valoración'!$I$8,'[5]Escalas de Valoración'!$I$9,)))))</f>
        <v>3</v>
      </c>
      <c r="U30" s="219">
        <f t="shared" si="8"/>
        <v>6</v>
      </c>
      <c r="V30" s="216" t="str">
        <f>IF(U30=0,"",IF(U30&lt;=3,"BAJA",IF(AND(U30&lt;=5),"MODERADA",IF(AND(U30&lt;=7),"ALTA",IF(U30&lt;=10,"EXTREMA","")))))</f>
        <v>ALTA</v>
      </c>
      <c r="W30" s="214" t="s">
        <v>668</v>
      </c>
      <c r="X30" s="214" t="s">
        <v>103</v>
      </c>
      <c r="Y30" s="214" t="s">
        <v>667</v>
      </c>
      <c r="Z30" s="214" t="s">
        <v>358</v>
      </c>
      <c r="AA30" s="221" t="s">
        <v>666</v>
      </c>
      <c r="AB30" s="221" t="s">
        <v>642</v>
      </c>
      <c r="AC30" s="221"/>
      <c r="AD30" s="221"/>
      <c r="AE30" s="221"/>
      <c r="AF30" s="221"/>
    </row>
    <row r="31" spans="1:32" s="222" customFormat="1" ht="231" hidden="1" customHeight="1" x14ac:dyDescent="0.25">
      <c r="A31" s="295" t="s">
        <v>327</v>
      </c>
      <c r="B31" s="214" t="s">
        <v>71</v>
      </c>
      <c r="C31" s="225" t="s">
        <v>328</v>
      </c>
      <c r="D31" s="291">
        <v>20</v>
      </c>
      <c r="E31" s="291" t="s">
        <v>665</v>
      </c>
      <c r="F31" s="297" t="s">
        <v>4</v>
      </c>
      <c r="G31" s="291" t="s">
        <v>664</v>
      </c>
      <c r="H31" s="291" t="s">
        <v>663</v>
      </c>
      <c r="I31" s="299" t="s">
        <v>9</v>
      </c>
      <c r="J31" s="219">
        <f>IF(I31='[5]Escalas de Valoración'!$C$10,'[5]Escalas de Valoración'!$D$10,IF(I31='[5]Escalas de Valoración'!$C$11,'[5]Escalas de Valoración'!$D$11,IF(I31='[5]Escalas de Valoración'!$C$12,'[5]Escalas de Valoración'!$D$12,IF(I31='[5]Escalas de Valoración'!$C$13,'[5]Escalas de Valoración'!$D$13,IF(I31='[5]Escalas de Valoración'!$C$14,'[5]Escalas de Valoración'!$D$14,)))))</f>
        <v>4</v>
      </c>
      <c r="K31" s="299" t="s">
        <v>43</v>
      </c>
      <c r="L31" s="219">
        <f>IF(K31='[5]Escalas de Valoración'!$E$8,'[5]Escalas de Valoración'!$E$9,IF(K31='[5]Escalas de Valoración'!$F$8,'[5]Escalas de Valoración'!$F$9,IF(K31='[5]Escalas de Valoración'!$G$8,'[5]Escalas de Valoración'!$G$9,IF(K31='[5]Escalas de Valoración'!$H$8,'[5]Escalas de Valoración'!$H$9,IF(K31='[5]Escalas de Valoración'!$I$8,'[5]Escalas de Valoración'!$I$9,)))))</f>
        <v>4</v>
      </c>
      <c r="M31" s="219">
        <f t="shared" si="7"/>
        <v>8</v>
      </c>
      <c r="N31" s="297" t="str">
        <f>IF(M31=0,"",IF(M31&lt;=3,"BAJA",IF(AND(M31&lt;=5),"MODERADA",IF(AND(M31&lt;=7),"ALTA",IF(M31&lt;=10,"EXTREMA","")))))</f>
        <v>EXTREMA</v>
      </c>
      <c r="O31" s="297" t="s">
        <v>91</v>
      </c>
      <c r="P31" s="291" t="s">
        <v>662</v>
      </c>
      <c r="Q31" s="299" t="s">
        <v>6</v>
      </c>
      <c r="R31" s="219">
        <f>IF(Q31='[5]Escalas de Valoración'!$C$10,'[5]Escalas de Valoración'!$D$10,IF(Q31='[5]Escalas de Valoración'!$C$11,'[5]Escalas de Valoración'!$D$11,IF(Q31='[5]Escalas de Valoración'!$C$12,'[5]Escalas de Valoración'!$D$12,IF(Q31='[5]Escalas de Valoración'!$C$13,'[5]Escalas de Valoración'!$D$13,IF(Q31='[5]Escalas de Valoración'!$C$14,'[5]Escalas de Valoración'!$D$14,)))))</f>
        <v>3</v>
      </c>
      <c r="S31" s="299" t="s">
        <v>8</v>
      </c>
      <c r="T31" s="219">
        <f>IF(S31='[5]Escalas de Valoración'!$E$8,'[5]Escalas de Valoración'!$E$9,IF(S31='[5]Escalas de Valoración'!$F$8,'[5]Escalas de Valoración'!$F$9,IF(S31='[5]Escalas de Valoración'!$G$8,'[5]Escalas de Valoración'!$G$9,IF(S31='[5]Escalas de Valoración'!$H$8,'[5]Escalas de Valoración'!$H$9,IF(S31='[5]Escalas de Valoración'!$I$8,'[5]Escalas de Valoración'!$I$9,)))))</f>
        <v>3</v>
      </c>
      <c r="U31" s="219">
        <f t="shared" si="8"/>
        <v>6</v>
      </c>
      <c r="V31" s="297" t="str">
        <f>IF(U31=0,"",IF(U31&lt;=3,"BAJA",IF(AND(U31&lt;=5),"MODERADA",IF(AND(U31&lt;=7),"ALTA",IF(U31&lt;=10,"EXTREMA","")))))</f>
        <v>ALTA</v>
      </c>
      <c r="W31" s="291" t="s">
        <v>661</v>
      </c>
      <c r="X31" s="291" t="s">
        <v>103</v>
      </c>
      <c r="Y31" s="291" t="s">
        <v>660</v>
      </c>
      <c r="Z31" s="291" t="s">
        <v>358</v>
      </c>
      <c r="AA31" s="293" t="s">
        <v>659</v>
      </c>
      <c r="AB31" s="293" t="s">
        <v>658</v>
      </c>
      <c r="AC31" s="293"/>
      <c r="AD31" s="293"/>
      <c r="AE31" s="293"/>
      <c r="AF31" s="293"/>
    </row>
    <row r="32" spans="1:32" s="222" customFormat="1" ht="231" hidden="1" customHeight="1" x14ac:dyDescent="0.25">
      <c r="A32" s="296"/>
      <c r="B32" s="214" t="s">
        <v>356</v>
      </c>
      <c r="C32" s="225" t="s">
        <v>63</v>
      </c>
      <c r="D32" s="292"/>
      <c r="E32" s="292"/>
      <c r="F32" s="298"/>
      <c r="G32" s="292"/>
      <c r="H32" s="292"/>
      <c r="I32" s="300"/>
      <c r="J32" s="219">
        <f>IF(I32='[5]Escalas de Valoración'!$C$10,'[5]Escalas de Valoración'!$D$10,IF(I32='[5]Escalas de Valoración'!$C$11,'[5]Escalas de Valoración'!$D$11,IF(I32='[5]Escalas de Valoración'!$C$12,'[5]Escalas de Valoración'!$D$12,IF(I32='[5]Escalas de Valoración'!$C$13,'[5]Escalas de Valoración'!$D$13,IF(I32='[5]Escalas de Valoración'!$C$14,'[5]Escalas de Valoración'!$D$14,)))))</f>
        <v>0</v>
      </c>
      <c r="K32" s="300"/>
      <c r="L32" s="219">
        <f>IF(K32='[5]Escalas de Valoración'!$E$8,'[5]Escalas de Valoración'!$E$9,IF(K32='[5]Escalas de Valoración'!$F$8,'[5]Escalas de Valoración'!$F$9,IF(K32='[5]Escalas de Valoración'!$G$8,'[5]Escalas de Valoración'!$G$9,IF(K32='[5]Escalas de Valoración'!$H$8,'[5]Escalas de Valoración'!$H$9,IF(K32='[5]Escalas de Valoración'!$I$8,'[5]Escalas de Valoración'!$I$9,)))))</f>
        <v>0</v>
      </c>
      <c r="M32" s="219">
        <f t="shared" si="7"/>
        <v>0</v>
      </c>
      <c r="N32" s="298"/>
      <c r="O32" s="298"/>
      <c r="P32" s="292"/>
      <c r="Q32" s="300"/>
      <c r="R32" s="219">
        <f>IF(Q32='[5]Escalas de Valoración'!$C$10,'[5]Escalas de Valoración'!$D$10,IF(Q32='[5]Escalas de Valoración'!$C$11,'[5]Escalas de Valoración'!$D$11,IF(Q32='[5]Escalas de Valoración'!$C$12,'[5]Escalas de Valoración'!$D$12,IF(Q32='[5]Escalas de Valoración'!$C$13,'[5]Escalas de Valoración'!$D$13,IF(Q32='[5]Escalas de Valoración'!$C$14,'[5]Escalas de Valoración'!$D$14,)))))</f>
        <v>0</v>
      </c>
      <c r="S32" s="300"/>
      <c r="T32" s="219">
        <f>IF(S32='[5]Escalas de Valoración'!$E$8,'[5]Escalas de Valoración'!$E$9,IF(S32='[5]Escalas de Valoración'!$F$8,'[5]Escalas de Valoración'!$F$9,IF(S32='[5]Escalas de Valoración'!$G$8,'[5]Escalas de Valoración'!$G$9,IF(S32='[5]Escalas de Valoración'!$H$8,'[5]Escalas de Valoración'!$H$9,IF(S32='[5]Escalas de Valoración'!$I$8,'[5]Escalas de Valoración'!$I$9,)))))</f>
        <v>0</v>
      </c>
      <c r="U32" s="219">
        <f t="shared" si="8"/>
        <v>0</v>
      </c>
      <c r="V32" s="298"/>
      <c r="W32" s="292"/>
      <c r="X32" s="292"/>
      <c r="Y32" s="292"/>
      <c r="Z32" s="292"/>
      <c r="AA32" s="294"/>
      <c r="AB32" s="294"/>
      <c r="AC32" s="294"/>
      <c r="AD32" s="294"/>
      <c r="AE32" s="294"/>
      <c r="AF32" s="294"/>
    </row>
    <row r="33" spans="1:32" s="222" customFormat="1" ht="231" hidden="1" customHeight="1" x14ac:dyDescent="0.25">
      <c r="A33" s="211" t="s">
        <v>327</v>
      </c>
      <c r="B33" s="214" t="s">
        <v>71</v>
      </c>
      <c r="C33" s="225" t="s">
        <v>328</v>
      </c>
      <c r="D33" s="214">
        <v>21</v>
      </c>
      <c r="E33" s="215" t="s">
        <v>657</v>
      </c>
      <c r="F33" s="216" t="s">
        <v>4</v>
      </c>
      <c r="G33" s="214" t="s">
        <v>656</v>
      </c>
      <c r="H33" s="214" t="s">
        <v>655</v>
      </c>
      <c r="I33" s="218" t="s">
        <v>9</v>
      </c>
      <c r="J33" s="219">
        <f>IF(I33='[5]Escalas de Valoración'!$C$10,'[5]Escalas de Valoración'!$D$10,IF(I33='[5]Escalas de Valoración'!$C$11,'[5]Escalas de Valoración'!$D$11,IF(I33='[5]Escalas de Valoración'!$C$12,'[5]Escalas de Valoración'!$D$12,IF(I33='[5]Escalas de Valoración'!$C$13,'[5]Escalas de Valoración'!$D$13,IF(I33='[5]Escalas de Valoración'!$C$14,'[5]Escalas de Valoración'!$D$14,)))))</f>
        <v>4</v>
      </c>
      <c r="K33" s="218" t="s">
        <v>43</v>
      </c>
      <c r="L33" s="219">
        <f>IF(K33='[5]Escalas de Valoración'!$E$8,'[5]Escalas de Valoración'!$E$9,IF(K33='[5]Escalas de Valoración'!$F$8,'[5]Escalas de Valoración'!$F$9,IF(K33='[5]Escalas de Valoración'!$G$8,'[5]Escalas de Valoración'!$G$9,IF(K33='[5]Escalas de Valoración'!$H$8,'[5]Escalas de Valoración'!$H$9,IF(K33='[5]Escalas de Valoración'!$I$8,'[5]Escalas de Valoración'!$I$9,)))))</f>
        <v>4</v>
      </c>
      <c r="M33" s="219">
        <f t="shared" si="7"/>
        <v>8</v>
      </c>
      <c r="N33" s="216" t="str">
        <f>IF(M33=0,"",IF(M33&lt;=3,"BAJA",IF(AND(M33&lt;=5),"MODERADA",IF(AND(M33&lt;=7),"ALTA",IF(M33&lt;=10,"EXTREMA","")))))</f>
        <v>EXTREMA</v>
      </c>
      <c r="O33" s="216" t="s">
        <v>91</v>
      </c>
      <c r="P33" s="214" t="s">
        <v>654</v>
      </c>
      <c r="Q33" s="218" t="s">
        <v>6</v>
      </c>
      <c r="R33" s="219">
        <f>IF(Q33='[5]Escalas de Valoración'!$C$10,'[5]Escalas de Valoración'!$D$10,IF(Q33='[5]Escalas de Valoración'!$C$11,'[5]Escalas de Valoración'!$D$11,IF(Q33='[5]Escalas de Valoración'!$C$12,'[5]Escalas de Valoración'!$D$12,IF(Q33='[5]Escalas de Valoración'!$C$13,'[5]Escalas de Valoración'!$D$13,IF(Q33='[5]Escalas de Valoración'!$C$14,'[5]Escalas de Valoración'!$D$14,)))))</f>
        <v>3</v>
      </c>
      <c r="S33" s="218" t="s">
        <v>8</v>
      </c>
      <c r="T33" s="219">
        <f>IF(S33='[5]Escalas de Valoración'!$E$8,'[5]Escalas de Valoración'!$E$9,IF(S33='[5]Escalas de Valoración'!$F$8,'[5]Escalas de Valoración'!$F$9,IF(S33='[5]Escalas de Valoración'!$G$8,'[5]Escalas de Valoración'!$G$9,IF(S33='[5]Escalas de Valoración'!$H$8,'[5]Escalas de Valoración'!$H$9,IF(S33='[5]Escalas de Valoración'!$I$8,'[5]Escalas de Valoración'!$I$9,)))))</f>
        <v>3</v>
      </c>
      <c r="U33" s="219">
        <f t="shared" si="8"/>
        <v>6</v>
      </c>
      <c r="V33" s="216" t="str">
        <f>IF(U33=0,"",IF(U33&lt;=3,"BAJA",IF(AND(U33&lt;=5),"MODERADA",IF(AND(U33&lt;=7),"ALTA",IF(U33&lt;=10,"EXTREMA","")))))</f>
        <v>ALTA</v>
      </c>
      <c r="W33" s="214" t="s">
        <v>653</v>
      </c>
      <c r="X33" s="214" t="s">
        <v>104</v>
      </c>
      <c r="Y33" s="214" t="s">
        <v>652</v>
      </c>
      <c r="Z33" s="214" t="s">
        <v>358</v>
      </c>
      <c r="AA33" s="221" t="s">
        <v>651</v>
      </c>
      <c r="AB33" s="221" t="s">
        <v>650</v>
      </c>
      <c r="AC33" s="221"/>
      <c r="AD33" s="221"/>
      <c r="AE33" s="221"/>
      <c r="AF33" s="221"/>
    </row>
    <row r="34" spans="1:32" s="222" customFormat="1" ht="231" hidden="1" customHeight="1" x14ac:dyDescent="0.25">
      <c r="A34" s="211" t="s">
        <v>327</v>
      </c>
      <c r="B34" s="214" t="s">
        <v>76</v>
      </c>
      <c r="C34" s="225" t="s">
        <v>328</v>
      </c>
      <c r="D34" s="214">
        <v>22</v>
      </c>
      <c r="E34" s="215" t="s">
        <v>649</v>
      </c>
      <c r="F34" s="216" t="s">
        <v>4</v>
      </c>
      <c r="G34" s="214" t="s">
        <v>648</v>
      </c>
      <c r="H34" s="214" t="s">
        <v>647</v>
      </c>
      <c r="I34" s="218" t="s">
        <v>9</v>
      </c>
      <c r="J34" s="219">
        <f>IF(I34='[5]Escalas de Valoración'!$C$10,'[5]Escalas de Valoración'!$D$10,IF(I34='[5]Escalas de Valoración'!$C$11,'[5]Escalas de Valoración'!$D$11,IF(I34='[5]Escalas de Valoración'!$C$12,'[5]Escalas de Valoración'!$D$12,IF(I34='[5]Escalas de Valoración'!$C$13,'[5]Escalas de Valoración'!$D$13,IF(I34='[5]Escalas de Valoración'!$C$14,'[5]Escalas de Valoración'!$D$14,)))))</f>
        <v>4</v>
      </c>
      <c r="K34" s="218" t="s">
        <v>43</v>
      </c>
      <c r="L34" s="219">
        <f>IF(K34='[5]Escalas de Valoración'!$E$8,'[5]Escalas de Valoración'!$E$9,IF(K34='[5]Escalas de Valoración'!$F$8,'[5]Escalas de Valoración'!$F$9,IF(K34='[5]Escalas de Valoración'!$G$8,'[5]Escalas de Valoración'!$G$9,IF(K34='[5]Escalas de Valoración'!$H$8,'[5]Escalas de Valoración'!$H$9,IF(K34='[5]Escalas de Valoración'!$I$8,'[5]Escalas de Valoración'!$I$9,)))))</f>
        <v>4</v>
      </c>
      <c r="M34" s="219">
        <f t="shared" si="7"/>
        <v>8</v>
      </c>
      <c r="N34" s="216" t="str">
        <f>IF(M34=0,"",IF(M34&lt;=3,"BAJA",IF(AND(M34&lt;=5),"MODERADA",IF(AND(M34&lt;=7),"ALTA",IF(M34&lt;=10,"EXTREMA","")))))</f>
        <v>EXTREMA</v>
      </c>
      <c r="O34" s="216" t="s">
        <v>91</v>
      </c>
      <c r="P34" s="214" t="s">
        <v>646</v>
      </c>
      <c r="Q34" s="218" t="s">
        <v>6</v>
      </c>
      <c r="R34" s="219">
        <f>IF(Q34='[5]Escalas de Valoración'!$C$10,'[5]Escalas de Valoración'!$D$10,IF(Q34='[5]Escalas de Valoración'!$C$11,'[5]Escalas de Valoración'!$D$11,IF(Q34='[5]Escalas de Valoración'!$C$12,'[5]Escalas de Valoración'!$D$12,IF(Q34='[5]Escalas de Valoración'!$C$13,'[5]Escalas de Valoración'!$D$13,IF(Q34='[5]Escalas de Valoración'!$C$14,'[5]Escalas de Valoración'!$D$14,)))))</f>
        <v>3</v>
      </c>
      <c r="S34" s="218" t="s">
        <v>8</v>
      </c>
      <c r="T34" s="219">
        <f>IF(S34='[5]Escalas de Valoración'!$E$8,'[5]Escalas de Valoración'!$E$9,IF(S34='[5]Escalas de Valoración'!$F$8,'[5]Escalas de Valoración'!$F$9,IF(S34='[5]Escalas de Valoración'!$G$8,'[5]Escalas de Valoración'!$G$9,IF(S34='[5]Escalas de Valoración'!$H$8,'[5]Escalas de Valoración'!$H$9,IF(S34='[5]Escalas de Valoración'!$I$8,'[5]Escalas de Valoración'!$I$9,)))))</f>
        <v>3</v>
      </c>
      <c r="U34" s="219">
        <f t="shared" si="8"/>
        <v>6</v>
      </c>
      <c r="V34" s="216" t="str">
        <f>IF(U34=0,"",IF(U34&lt;=3,"BAJA",IF(AND(U34&lt;=5),"MODERADA",IF(AND(U34&lt;=7),"ALTA",IF(U34&lt;=10,"EXTREMA","")))))</f>
        <v>ALTA</v>
      </c>
      <c r="W34" s="214" t="s">
        <v>645</v>
      </c>
      <c r="X34" s="214" t="s">
        <v>103</v>
      </c>
      <c r="Y34" s="214" t="s">
        <v>644</v>
      </c>
      <c r="Z34" s="214" t="s">
        <v>358</v>
      </c>
      <c r="AA34" s="221" t="s">
        <v>643</v>
      </c>
      <c r="AB34" s="221" t="s">
        <v>642</v>
      </c>
      <c r="AC34" s="221"/>
      <c r="AD34" s="221"/>
      <c r="AE34" s="221"/>
      <c r="AF34" s="221"/>
    </row>
    <row r="35" spans="1:32" s="222" customFormat="1" ht="274.5" hidden="1" customHeight="1" x14ac:dyDescent="0.25">
      <c r="A35" s="211" t="s">
        <v>327</v>
      </c>
      <c r="B35" s="214" t="s">
        <v>77</v>
      </c>
      <c r="C35" s="225" t="s">
        <v>331</v>
      </c>
      <c r="D35" s="214">
        <v>23</v>
      </c>
      <c r="E35" s="215" t="s">
        <v>531</v>
      </c>
      <c r="F35" s="216" t="s">
        <v>4</v>
      </c>
      <c r="G35" s="214" t="s">
        <v>532</v>
      </c>
      <c r="H35" s="214" t="s">
        <v>533</v>
      </c>
      <c r="I35" s="218" t="s">
        <v>6</v>
      </c>
      <c r="J35" s="219">
        <f>IF(I35='[7]Escalas de Valoración'!$C$10,'[7]Escalas de Valoración'!$D$10,IF(I35='[7]Escalas de Valoración'!$C$11,'[7]Escalas de Valoración'!$D$11,IF(I35='[7]Escalas de Valoración'!$C$12,'[7]Escalas de Valoración'!$D$12,IF(I35='[7]Escalas de Valoración'!$C$13,'[7]Escalas de Valoración'!$D$13,IF(I35='[7]Escalas de Valoración'!$C$14,'[7]Escalas de Valoración'!$D$14,)))))</f>
        <v>3</v>
      </c>
      <c r="K35" s="218" t="s">
        <v>8</v>
      </c>
      <c r="L35" s="219">
        <f>IF(K35='[7]Escalas de Valoración'!$E$8,'[7]Escalas de Valoración'!$E$9,IF(K35='[7]Escalas de Valoración'!$F$8,'[7]Escalas de Valoración'!$F$9,IF(K35='[7]Escalas de Valoración'!$G$8,'[7]Escalas de Valoración'!$G$9,IF(K35='[7]Escalas de Valoración'!$H$8,'[7]Escalas de Valoración'!$H$9,IF(K35='[7]Escalas de Valoración'!$I$8,'[7]Escalas de Valoración'!$I$9,)))))</f>
        <v>3</v>
      </c>
      <c r="M35" s="219">
        <f t="shared" si="7"/>
        <v>6</v>
      </c>
      <c r="N35" s="216" t="str">
        <f>IF(M35=0,"",IF(M35&lt;=3,"BAJA",IF(AND(M35&lt;=5),"MODERADA",IF(AND(M35&lt;=7),"ALTA",IF(M35&lt;=10,"EXTREMA","")))))</f>
        <v>ALTA</v>
      </c>
      <c r="O35" s="216" t="s">
        <v>91</v>
      </c>
      <c r="P35" s="214" t="s">
        <v>534</v>
      </c>
      <c r="Q35" s="218" t="s">
        <v>5</v>
      </c>
      <c r="R35" s="219">
        <f>IF(Q35='[7]Escalas de Valoración'!$C$10,'[7]Escalas de Valoración'!$D$10,IF(Q35='[7]Escalas de Valoración'!$C$11,'[7]Escalas de Valoración'!$D$11,IF(Q35='[7]Escalas de Valoración'!$C$12,'[7]Escalas de Valoración'!$D$12,IF(Q35='[7]Escalas de Valoración'!$C$13,'[7]Escalas de Valoración'!$D$13,IF(Q35='[7]Escalas de Valoración'!$C$14,'[7]Escalas de Valoración'!$D$14,)))))</f>
        <v>2</v>
      </c>
      <c r="S35" s="218" t="s">
        <v>8</v>
      </c>
      <c r="T35" s="219">
        <f>IF(S35='[7]Escalas de Valoración'!$E$8,'[7]Escalas de Valoración'!$E$9,IF(S35='[7]Escalas de Valoración'!$F$8,'[7]Escalas de Valoración'!$F$9,IF(S35='[7]Escalas de Valoración'!$G$8,'[7]Escalas de Valoración'!$G$9,IF(S35='[7]Escalas de Valoración'!$H$8,'[7]Escalas de Valoración'!$H$9,IF(S35='[7]Escalas de Valoración'!$I$8,'[7]Escalas de Valoración'!$I$9,)))))</f>
        <v>3</v>
      </c>
      <c r="U35" s="219">
        <f t="shared" si="8"/>
        <v>5</v>
      </c>
      <c r="V35" s="216" t="str">
        <f>IF(U35=0,"",IF(U35&lt;=3,"BAJA",IF(AND(U35&lt;=5),"MODERADA",IF(AND(U35&lt;=7),"ALTA",IF(U35&lt;=10,"EXTREMA","")))))</f>
        <v>MODERADA</v>
      </c>
      <c r="W35" s="214" t="s">
        <v>535</v>
      </c>
      <c r="X35" s="214" t="s">
        <v>99</v>
      </c>
      <c r="Y35" s="214" t="s">
        <v>536</v>
      </c>
      <c r="Z35" s="214" t="s">
        <v>111</v>
      </c>
      <c r="AA35" s="214" t="s">
        <v>537</v>
      </c>
      <c r="AB35" s="214" t="s">
        <v>538</v>
      </c>
      <c r="AC35" s="221"/>
      <c r="AD35" s="221"/>
      <c r="AE35" s="221"/>
      <c r="AF35" s="221"/>
    </row>
    <row r="36" spans="1:32" s="222" customFormat="1" ht="231" hidden="1" customHeight="1" x14ac:dyDescent="0.25">
      <c r="A36" s="211" t="s">
        <v>327</v>
      </c>
      <c r="B36" s="214" t="s">
        <v>77</v>
      </c>
      <c r="C36" s="225" t="s">
        <v>331</v>
      </c>
      <c r="D36" s="214">
        <v>24</v>
      </c>
      <c r="E36" s="215" t="s">
        <v>539</v>
      </c>
      <c r="F36" s="216" t="s">
        <v>4</v>
      </c>
      <c r="G36" s="214" t="s">
        <v>540</v>
      </c>
      <c r="H36" s="214" t="s">
        <v>541</v>
      </c>
      <c r="I36" s="218" t="s">
        <v>6</v>
      </c>
      <c r="J36" s="219">
        <f>IF(I36='[7]Escalas de Valoración'!$C$10,'[7]Escalas de Valoración'!$D$10,IF(I36='[7]Escalas de Valoración'!$C$11,'[7]Escalas de Valoración'!$D$11,IF(I36='[7]Escalas de Valoración'!$C$12,'[7]Escalas de Valoración'!$D$12,IF(I36='[7]Escalas de Valoración'!$C$13,'[7]Escalas de Valoración'!$D$13,IF(I36='[7]Escalas de Valoración'!$C$14,'[7]Escalas de Valoración'!$D$14,)))))</f>
        <v>3</v>
      </c>
      <c r="K36" s="218" t="s">
        <v>43</v>
      </c>
      <c r="L36" s="219">
        <f>IF(K36='[7]Escalas de Valoración'!$E$8,'[7]Escalas de Valoración'!$E$9,IF(K36='[7]Escalas de Valoración'!$F$8,'[7]Escalas de Valoración'!$F$9,IF(K36='[7]Escalas de Valoración'!$G$8,'[7]Escalas de Valoración'!$G$9,IF(K36='[7]Escalas de Valoración'!$H$8,'[7]Escalas de Valoración'!$H$9,IF(K36='[7]Escalas de Valoración'!$I$8,'[7]Escalas de Valoración'!$I$9,)))))</f>
        <v>4</v>
      </c>
      <c r="M36" s="219">
        <f t="shared" si="7"/>
        <v>7</v>
      </c>
      <c r="N36" s="216" t="str">
        <f>IF(M36=0,"",IF(M36&lt;=3,"BAJA",IF(AND(M36&lt;=5),"MODERADA",IF(AND(M36&lt;=7),"ALTA",IF(M36&lt;=10,"EXTREMA","")))))</f>
        <v>ALTA</v>
      </c>
      <c r="O36" s="216" t="s">
        <v>91</v>
      </c>
      <c r="P36" s="214" t="s">
        <v>542</v>
      </c>
      <c r="Q36" s="218" t="s">
        <v>5</v>
      </c>
      <c r="R36" s="219">
        <f>IF(Q36='[7]Escalas de Valoración'!$C$10,'[7]Escalas de Valoración'!$D$10,IF(Q36='[7]Escalas de Valoración'!$C$11,'[7]Escalas de Valoración'!$D$11,IF(Q36='[7]Escalas de Valoración'!$C$12,'[7]Escalas de Valoración'!$D$12,IF(Q36='[7]Escalas de Valoración'!$C$13,'[7]Escalas de Valoración'!$D$13,IF(Q36='[7]Escalas de Valoración'!$C$14,'[7]Escalas de Valoración'!$D$14,)))))</f>
        <v>2</v>
      </c>
      <c r="S36" s="218" t="s">
        <v>43</v>
      </c>
      <c r="T36" s="219">
        <f>IF(S36='[7]Escalas de Valoración'!$E$8,'[7]Escalas de Valoración'!$E$9,IF(S36='[7]Escalas de Valoración'!$F$8,'[7]Escalas de Valoración'!$F$9,IF(S36='[7]Escalas de Valoración'!$G$8,'[7]Escalas de Valoración'!$G$9,IF(S36='[7]Escalas de Valoración'!$H$8,'[7]Escalas de Valoración'!$H$9,IF(S36='[7]Escalas de Valoración'!$I$8,'[7]Escalas de Valoración'!$I$9,)))))</f>
        <v>4</v>
      </c>
      <c r="U36" s="219">
        <f t="shared" si="8"/>
        <v>6</v>
      </c>
      <c r="V36" s="216" t="str">
        <f>IF(U36=0,"",IF(U36&lt;=3,"BAJA",IF(AND(U36&lt;=5),"MODERADA",IF(AND(U36&lt;=7),"ALTA",IF(U36&lt;=10,"EXTREMA","")))))</f>
        <v>ALTA</v>
      </c>
      <c r="W36" s="214" t="s">
        <v>543</v>
      </c>
      <c r="X36" s="214" t="s">
        <v>100</v>
      </c>
      <c r="Y36" s="214" t="s">
        <v>544</v>
      </c>
      <c r="Z36" s="214" t="s">
        <v>545</v>
      </c>
      <c r="AA36" s="214" t="s">
        <v>546</v>
      </c>
      <c r="AB36" s="214" t="s">
        <v>547</v>
      </c>
      <c r="AC36" s="221"/>
      <c r="AD36" s="221"/>
      <c r="AE36" s="221"/>
      <c r="AF36" s="221"/>
    </row>
    <row r="37" spans="1:32" s="222" customFormat="1" ht="202.5" hidden="1" customHeight="1" x14ac:dyDescent="0.25">
      <c r="A37" s="211" t="s">
        <v>326</v>
      </c>
      <c r="B37" s="214" t="s">
        <v>75</v>
      </c>
      <c r="C37" s="225" t="s">
        <v>328</v>
      </c>
      <c r="D37" s="214">
        <v>25</v>
      </c>
      <c r="E37" s="215" t="s">
        <v>707</v>
      </c>
      <c r="F37" s="216" t="s">
        <v>38</v>
      </c>
      <c r="G37" s="214" t="s">
        <v>708</v>
      </c>
      <c r="H37" s="214" t="s">
        <v>709</v>
      </c>
      <c r="I37" s="218" t="s">
        <v>6</v>
      </c>
      <c r="J37" s="219">
        <f>IF(I37='[5]Escalas de Valoración'!$C$10,'[5]Escalas de Valoración'!$D$10,IF(I37='[5]Escalas de Valoración'!$C$11,'[5]Escalas de Valoración'!$D$11,IF(I37='[5]Escalas de Valoración'!$C$12,'[5]Escalas de Valoración'!$D$12,IF(I37='[5]Escalas de Valoración'!$C$13,'[5]Escalas de Valoración'!$D$13,IF(I37='[5]Escalas de Valoración'!$C$14,'[5]Escalas de Valoración'!$D$14,)))))</f>
        <v>3</v>
      </c>
      <c r="K37" s="218" t="s">
        <v>43</v>
      </c>
      <c r="L37" s="219">
        <f>IF(K37='[5]Escalas de Valoración'!$E$8,'[5]Escalas de Valoración'!$E$9,IF(K37='[5]Escalas de Valoración'!$F$8,'[5]Escalas de Valoración'!$F$9,IF(K37='[5]Escalas de Valoración'!$G$8,'[5]Escalas de Valoración'!$G$9,IF(K37='[5]Escalas de Valoración'!$H$8,'[5]Escalas de Valoración'!$H$9,IF(K37='[5]Escalas de Valoración'!$I$8,'[5]Escalas de Valoración'!$I$9,)))))</f>
        <v>4</v>
      </c>
      <c r="M37" s="219">
        <f t="shared" ref="M37" si="9">J37+L37</f>
        <v>7</v>
      </c>
      <c r="N37" s="216" t="str">
        <f t="shared" ref="N37" si="10">IF(M37=0,"",IF(M37&lt;=3,"BAJA",IF(AND(M37&lt;=5),"MODERADA",IF(AND(M37&lt;=7),"ALTA",IF(M37&lt;=10,"EXTREMA","")))))</f>
        <v>ALTA</v>
      </c>
      <c r="O37" s="216" t="s">
        <v>91</v>
      </c>
      <c r="P37" s="214" t="s">
        <v>710</v>
      </c>
      <c r="Q37" s="218" t="s">
        <v>6</v>
      </c>
      <c r="R37" s="219">
        <f>IF(Q37='[5]Escalas de Valoración'!$C$10,'[5]Escalas de Valoración'!$D$10,IF(Q37='[5]Escalas de Valoración'!$C$11,'[5]Escalas de Valoración'!$D$11,IF(Q37='[5]Escalas de Valoración'!$C$12,'[5]Escalas de Valoración'!$D$12,IF(Q37='[5]Escalas de Valoración'!$C$13,'[5]Escalas de Valoración'!$D$13,IF(Q37='[5]Escalas de Valoración'!$C$14,'[5]Escalas de Valoración'!$D$14,)))))</f>
        <v>3</v>
      </c>
      <c r="S37" s="218" t="s">
        <v>8</v>
      </c>
      <c r="T37" s="219">
        <f>IF(S37='[5]Escalas de Valoración'!$E$8,'[5]Escalas de Valoración'!$E$9,IF(S37='[5]Escalas de Valoración'!$F$8,'[5]Escalas de Valoración'!$F$9,IF(S37='[5]Escalas de Valoración'!$G$8,'[5]Escalas de Valoración'!$G$9,IF(S37='[5]Escalas de Valoración'!$H$8,'[5]Escalas de Valoración'!$H$9,IF(S37='[5]Escalas de Valoración'!$I$8,'[5]Escalas de Valoración'!$I$9,)))))</f>
        <v>3</v>
      </c>
      <c r="U37" s="219">
        <f t="shared" ref="U37" si="11">R37+T37</f>
        <v>6</v>
      </c>
      <c r="V37" s="216" t="str">
        <f t="shared" ref="V37" si="12">IF(U37=0,"",IF(U37&lt;=3,"BAJA",IF(AND(U37&lt;=5),"MODERADA",IF(AND(U37&lt;=7),"ALTA",IF(U37&lt;=10,"EXTREMA","")))))</f>
        <v>ALTA</v>
      </c>
      <c r="W37" s="214" t="s">
        <v>711</v>
      </c>
      <c r="X37" s="214" t="s">
        <v>99</v>
      </c>
      <c r="Y37" s="214" t="s">
        <v>712</v>
      </c>
      <c r="Z37" s="214" t="s">
        <v>362</v>
      </c>
      <c r="AA37" s="221" t="s">
        <v>713</v>
      </c>
      <c r="AB37" s="221" t="s">
        <v>714</v>
      </c>
      <c r="AC37" s="221"/>
      <c r="AD37" s="221"/>
      <c r="AE37" s="221"/>
      <c r="AF37" s="221"/>
    </row>
    <row r="38" spans="1:32" s="222" customFormat="1" ht="202.5" hidden="1" customHeight="1" x14ac:dyDescent="0.25">
      <c r="A38" s="211" t="s">
        <v>326</v>
      </c>
      <c r="B38" s="214" t="s">
        <v>75</v>
      </c>
      <c r="C38" s="225" t="s">
        <v>328</v>
      </c>
      <c r="D38" s="214">
        <v>26</v>
      </c>
      <c r="E38" s="215" t="s">
        <v>715</v>
      </c>
      <c r="F38" s="216" t="s">
        <v>38</v>
      </c>
      <c r="G38" s="214" t="s">
        <v>716</v>
      </c>
      <c r="H38" s="214" t="s">
        <v>717</v>
      </c>
      <c r="I38" s="218" t="s">
        <v>6</v>
      </c>
      <c r="J38" s="219">
        <f>IF(I38='[5]Escalas de Valoración'!$C$10,'[5]Escalas de Valoración'!$D$10,IF(I38='[5]Escalas de Valoración'!$C$11,'[5]Escalas de Valoración'!$D$11,IF(I38='[5]Escalas de Valoración'!$C$12,'[5]Escalas de Valoración'!$D$12,IF(I38='[5]Escalas de Valoración'!$C$13,'[5]Escalas de Valoración'!$D$13,IF(I38='[5]Escalas de Valoración'!$C$14,'[5]Escalas de Valoración'!$D$14,)))))</f>
        <v>3</v>
      </c>
      <c r="K38" s="218" t="s">
        <v>43</v>
      </c>
      <c r="L38" s="219">
        <f>IF(K38='[5]Escalas de Valoración'!$E$8,'[5]Escalas de Valoración'!$E$9,IF(K38='[5]Escalas de Valoración'!$F$8,'[5]Escalas de Valoración'!$F$9,IF(K38='[5]Escalas de Valoración'!$G$8,'[5]Escalas de Valoración'!$G$9,IF(K38='[5]Escalas de Valoración'!$H$8,'[5]Escalas de Valoración'!$H$9,IF(K38='[5]Escalas de Valoración'!$I$8,'[5]Escalas de Valoración'!$I$9,)))))</f>
        <v>4</v>
      </c>
      <c r="M38" s="219">
        <f>J38+L38</f>
        <v>7</v>
      </c>
      <c r="N38" s="216" t="str">
        <f>IF(M38=0,"",IF(M38&lt;=3,"BAJA",IF(AND(M38&lt;=5),"MODERADA",IF(AND(M38&lt;=7),"ALTA",IF(M38&lt;=10,"EXTREMA","")))))</f>
        <v>ALTA</v>
      </c>
      <c r="O38" s="216" t="s">
        <v>91</v>
      </c>
      <c r="P38" s="214" t="s">
        <v>718</v>
      </c>
      <c r="Q38" s="218" t="s">
        <v>6</v>
      </c>
      <c r="R38" s="219">
        <f>IF(Q38='[5]Escalas de Valoración'!$C$10,'[5]Escalas de Valoración'!$D$10,IF(Q38='[5]Escalas de Valoración'!$C$11,'[5]Escalas de Valoración'!$D$11,IF(Q38='[5]Escalas de Valoración'!$C$12,'[5]Escalas de Valoración'!$D$12,IF(Q38='[5]Escalas de Valoración'!$C$13,'[5]Escalas de Valoración'!$D$13,IF(Q38='[5]Escalas de Valoración'!$C$14,'[5]Escalas de Valoración'!$D$14,)))))</f>
        <v>3</v>
      </c>
      <c r="S38" s="218" t="s">
        <v>43</v>
      </c>
      <c r="T38" s="219">
        <f>IF(S38='[5]Escalas de Valoración'!$E$8,'[5]Escalas de Valoración'!$E$9,IF(S38='[5]Escalas de Valoración'!$F$8,'[5]Escalas de Valoración'!$F$9,IF(S38='[5]Escalas de Valoración'!$G$8,'[5]Escalas de Valoración'!$G$9,IF(S38='[5]Escalas de Valoración'!$H$8,'[5]Escalas de Valoración'!$H$9,IF(S38='[5]Escalas de Valoración'!$I$8,'[5]Escalas de Valoración'!$I$9,)))))</f>
        <v>4</v>
      </c>
      <c r="U38" s="219">
        <f>R38+T38</f>
        <v>7</v>
      </c>
      <c r="V38" s="216" t="str">
        <f>IF(U38=0,"",IF(U38&lt;=3,"BAJA",IF(AND(U38&lt;=5),"MODERADA",IF(AND(U38&lt;=7),"ALTA",IF(U38&lt;=10,"EXTREMA","")))))</f>
        <v>ALTA</v>
      </c>
      <c r="W38" s="214" t="s">
        <v>719</v>
      </c>
      <c r="X38" s="214" t="s">
        <v>100</v>
      </c>
      <c r="Y38" s="214" t="s">
        <v>720</v>
      </c>
      <c r="Z38" s="214" t="s">
        <v>362</v>
      </c>
      <c r="AA38" s="221" t="s">
        <v>721</v>
      </c>
      <c r="AB38" s="221" t="s">
        <v>722</v>
      </c>
      <c r="AC38" s="221"/>
      <c r="AD38" s="221"/>
      <c r="AE38" s="221"/>
      <c r="AF38" s="221"/>
    </row>
    <row r="39" spans="1:32" s="222" customFormat="1" ht="202.5" hidden="1" customHeight="1" x14ac:dyDescent="0.25">
      <c r="A39" s="211" t="s">
        <v>326</v>
      </c>
      <c r="B39" s="214" t="s">
        <v>75</v>
      </c>
      <c r="C39" s="225" t="s">
        <v>328</v>
      </c>
      <c r="D39" s="214">
        <v>27</v>
      </c>
      <c r="E39" s="215" t="s">
        <v>723</v>
      </c>
      <c r="F39" s="216" t="s">
        <v>38</v>
      </c>
      <c r="G39" s="214" t="s">
        <v>724</v>
      </c>
      <c r="H39" s="214" t="s">
        <v>725</v>
      </c>
      <c r="I39" s="218" t="s">
        <v>6</v>
      </c>
      <c r="J39" s="219">
        <f>IF(I39='[5]Escalas de Valoración'!$C$10,'[5]Escalas de Valoración'!$D$10,IF(I39='[5]Escalas de Valoración'!$C$11,'[5]Escalas de Valoración'!$D$11,IF(I39='[5]Escalas de Valoración'!$C$12,'[5]Escalas de Valoración'!$D$12,IF(I39='[5]Escalas de Valoración'!$C$13,'[5]Escalas de Valoración'!$D$13,IF(I39='[5]Escalas de Valoración'!$C$14,'[5]Escalas de Valoración'!$D$14,)))))</f>
        <v>3</v>
      </c>
      <c r="K39" s="218" t="s">
        <v>43</v>
      </c>
      <c r="L39" s="219">
        <f>IF(K39='[5]Escalas de Valoración'!$E$8,'[5]Escalas de Valoración'!$E$9,IF(K39='[5]Escalas de Valoración'!$F$8,'[5]Escalas de Valoración'!$F$9,IF(K39='[5]Escalas de Valoración'!$G$8,'[5]Escalas de Valoración'!$G$9,IF(K39='[5]Escalas de Valoración'!$H$8,'[5]Escalas de Valoración'!$H$9,IF(K39='[5]Escalas de Valoración'!$I$8,'[5]Escalas de Valoración'!$I$9,)))))</f>
        <v>4</v>
      </c>
      <c r="M39" s="219">
        <f t="shared" ref="M39" si="13">J39+L39</f>
        <v>7</v>
      </c>
      <c r="N39" s="216" t="str">
        <f t="shared" ref="N39" si="14">IF(M39=0,"",IF(M39&lt;=3,"BAJA",IF(AND(M39&lt;=5),"MODERADA",IF(AND(M39&lt;=7),"ALTA",IF(M39&lt;=10,"EXTREMA","")))))</f>
        <v>ALTA</v>
      </c>
      <c r="O39" s="216" t="s">
        <v>91</v>
      </c>
      <c r="P39" s="214" t="s">
        <v>726</v>
      </c>
      <c r="Q39" s="218" t="s">
        <v>6</v>
      </c>
      <c r="R39" s="219">
        <f>IF(Q39='[5]Escalas de Valoración'!$C$10,'[5]Escalas de Valoración'!$D$10,IF(Q39='[5]Escalas de Valoración'!$C$11,'[5]Escalas de Valoración'!$D$11,IF(Q39='[5]Escalas de Valoración'!$C$12,'[5]Escalas de Valoración'!$D$12,IF(Q39='[5]Escalas de Valoración'!$C$13,'[5]Escalas de Valoración'!$D$13,IF(Q39='[5]Escalas de Valoración'!$C$14,'[5]Escalas de Valoración'!$D$14,)))))</f>
        <v>3</v>
      </c>
      <c r="S39" s="218" t="s">
        <v>43</v>
      </c>
      <c r="T39" s="219">
        <f>IF(S39='[5]Escalas de Valoración'!$E$8,'[5]Escalas de Valoración'!$E$9,IF(S39='[5]Escalas de Valoración'!$F$8,'[5]Escalas de Valoración'!$F$9,IF(S39='[5]Escalas de Valoración'!$G$8,'[5]Escalas de Valoración'!$G$9,IF(S39='[5]Escalas de Valoración'!$H$8,'[5]Escalas de Valoración'!$H$9,IF(S39='[5]Escalas de Valoración'!$I$8,'[5]Escalas de Valoración'!$I$9,)))))</f>
        <v>4</v>
      </c>
      <c r="U39" s="219">
        <f t="shared" ref="U39" si="15">R39+T39</f>
        <v>7</v>
      </c>
      <c r="V39" s="216" t="str">
        <f t="shared" ref="V39" si="16">IF(U39=0,"",IF(U39&lt;=3,"BAJA",IF(AND(U39&lt;=5),"MODERADA",IF(AND(U39&lt;=7),"ALTA",IF(U39&lt;=10,"EXTREMA","")))))</f>
        <v>ALTA</v>
      </c>
      <c r="W39" s="214" t="s">
        <v>727</v>
      </c>
      <c r="X39" s="214" t="s">
        <v>103</v>
      </c>
      <c r="Y39" s="214" t="s">
        <v>728</v>
      </c>
      <c r="Z39" s="214" t="s">
        <v>362</v>
      </c>
      <c r="AA39" s="221" t="s">
        <v>729</v>
      </c>
      <c r="AB39" s="221" t="s">
        <v>722</v>
      </c>
      <c r="AC39" s="221"/>
      <c r="AD39" s="221"/>
      <c r="AE39" s="221"/>
      <c r="AF39" s="221"/>
    </row>
    <row r="40" spans="1:32" s="222" customFormat="1" ht="153.75" hidden="1" customHeight="1" x14ac:dyDescent="0.25">
      <c r="A40" s="211" t="s">
        <v>353</v>
      </c>
      <c r="B40" s="214" t="s">
        <v>69</v>
      </c>
      <c r="C40" s="225" t="s">
        <v>331</v>
      </c>
      <c r="D40" s="214">
        <v>28</v>
      </c>
      <c r="E40" s="215" t="s">
        <v>597</v>
      </c>
      <c r="F40" s="216" t="s">
        <v>15</v>
      </c>
      <c r="G40" s="214" t="s">
        <v>598</v>
      </c>
      <c r="H40" s="214" t="s">
        <v>599</v>
      </c>
      <c r="I40" s="218" t="s">
        <v>6</v>
      </c>
      <c r="J40" s="219">
        <f>IF(I40='[4]Escalas de Valoración'!$C$10,'[4]Escalas de Valoración'!$D$10,IF(I40='[4]Escalas de Valoración'!$C$11,'[4]Escalas de Valoración'!$D$11,IF(I40='[4]Escalas de Valoración'!$C$12,'[4]Escalas de Valoración'!$D$12,IF(I40='[4]Escalas de Valoración'!$C$13,'[4]Escalas de Valoración'!$D$13,IF(I40='[4]Escalas de Valoración'!$C$14,'[4]Escalas de Valoración'!$D$14,)))))</f>
        <v>3</v>
      </c>
      <c r="K40" s="218" t="s">
        <v>43</v>
      </c>
      <c r="L40" s="219">
        <f>IF(K40='[4]Escalas de Valoración'!$E$8,'[4]Escalas de Valoración'!$E$9,IF(K40='[4]Escalas de Valoración'!$F$8,'[4]Escalas de Valoración'!$F$9,IF(K40='[4]Escalas de Valoración'!$G$8,'[4]Escalas de Valoración'!$G$9,IF(K40='[4]Escalas de Valoración'!$H$8,'[4]Escalas de Valoración'!$H$9,IF(K40='[4]Escalas de Valoración'!$I$8,'[4]Escalas de Valoración'!$I$9,)))))</f>
        <v>4</v>
      </c>
      <c r="M40" s="219">
        <f t="shared" ref="M40" si="17">J40+L40</f>
        <v>7</v>
      </c>
      <c r="N40" s="216" t="str">
        <f>IF(M40=0,"",IF(M40&lt;=3,"BAJA",IF(AND(M40&lt;=5),"MODERADA",IF(AND(M40&lt;=7),"ALTA",IF(M40&lt;=10,"EXTREMA","")))))</f>
        <v>ALTA</v>
      </c>
      <c r="O40" s="216" t="s">
        <v>91</v>
      </c>
      <c r="P40" s="214" t="s">
        <v>600</v>
      </c>
      <c r="Q40" s="218" t="s">
        <v>5</v>
      </c>
      <c r="R40" s="219">
        <f>IF(Q40='[4]Escalas de Valoración'!$C$10,'[4]Escalas de Valoración'!$D$10,IF(Q40='[4]Escalas de Valoración'!$C$11,'[4]Escalas de Valoración'!$D$11,IF(Q40='[4]Escalas de Valoración'!$C$12,'[4]Escalas de Valoración'!$D$12,IF(Q40='[4]Escalas de Valoración'!$C$13,'[4]Escalas de Valoración'!$D$13,IF(Q40='[4]Escalas de Valoración'!$C$14,'[4]Escalas de Valoración'!$D$14,)))))</f>
        <v>2</v>
      </c>
      <c r="S40" s="218" t="s">
        <v>8</v>
      </c>
      <c r="T40" s="219">
        <f>IF(S40='[4]Escalas de Valoración'!$E$8,'[4]Escalas de Valoración'!$E$9,IF(S40='[4]Escalas de Valoración'!$F$8,'[4]Escalas de Valoración'!$F$9,IF(S40='[4]Escalas de Valoración'!$G$8,'[4]Escalas de Valoración'!$G$9,IF(S40='[4]Escalas de Valoración'!$H$8,'[4]Escalas de Valoración'!$H$9,IF(S40='[4]Escalas de Valoración'!$I$8,'[4]Escalas de Valoración'!$I$9,)))))</f>
        <v>3</v>
      </c>
      <c r="U40" s="219">
        <f>R40+T40</f>
        <v>5</v>
      </c>
      <c r="V40" s="216" t="str">
        <f>IF(U40=0,"",IF(U40&lt;=3,"BAJA",IF(AND(U40&lt;=5),"MODERADA",IF(AND(U40&lt;=7),"ALTA",IF(U40&lt;=10,"EXTREMA","")))))</f>
        <v>MODERADA</v>
      </c>
      <c r="W40" s="214" t="s">
        <v>601</v>
      </c>
      <c r="X40" s="229" t="s">
        <v>104</v>
      </c>
      <c r="Y40" s="214" t="s">
        <v>602</v>
      </c>
      <c r="Z40" s="229" t="s">
        <v>603</v>
      </c>
      <c r="AA40" s="221" t="s">
        <v>604</v>
      </c>
      <c r="AB40" s="221" t="s">
        <v>605</v>
      </c>
      <c r="AC40" s="221"/>
      <c r="AD40" s="221"/>
      <c r="AE40" s="221"/>
      <c r="AF40" s="221"/>
    </row>
    <row r="41" spans="1:32" s="222" customFormat="1" ht="109.5" hidden="1" customHeight="1" x14ac:dyDescent="0.25">
      <c r="A41" s="211" t="s">
        <v>353</v>
      </c>
      <c r="B41" s="214" t="s">
        <v>69</v>
      </c>
      <c r="C41" s="225" t="s">
        <v>331</v>
      </c>
      <c r="D41" s="214">
        <v>29</v>
      </c>
      <c r="E41" s="215" t="s">
        <v>606</v>
      </c>
      <c r="F41" s="216" t="s">
        <v>15</v>
      </c>
      <c r="G41" s="214" t="s">
        <v>607</v>
      </c>
      <c r="H41" s="214" t="s">
        <v>608</v>
      </c>
      <c r="I41" s="218" t="s">
        <v>6</v>
      </c>
      <c r="J41" s="219">
        <f>IF(I41='[4]Escalas de Valoración'!$C$10,'[4]Escalas de Valoración'!$D$10,IF(I41='[4]Escalas de Valoración'!$C$11,'[4]Escalas de Valoración'!$D$11,IF(I41='[4]Escalas de Valoración'!$C$12,'[4]Escalas de Valoración'!$D$12,IF(I41='[4]Escalas de Valoración'!$C$13,'[4]Escalas de Valoración'!$D$13,IF(I41='[4]Escalas de Valoración'!$C$14,'[4]Escalas de Valoración'!$D$14,)))))</f>
        <v>3</v>
      </c>
      <c r="K41" s="218" t="s">
        <v>8</v>
      </c>
      <c r="L41" s="219">
        <f>IF(K41='[4]Escalas de Valoración'!$E$8,'[4]Escalas de Valoración'!$E$9,IF(K41='[4]Escalas de Valoración'!$F$8,'[4]Escalas de Valoración'!$F$9,IF(K41='[4]Escalas de Valoración'!$G$8,'[4]Escalas de Valoración'!$G$9,IF(K41='[4]Escalas de Valoración'!$H$8,'[4]Escalas de Valoración'!$H$9,IF(K41='[4]Escalas de Valoración'!$I$8,'[4]Escalas de Valoración'!$I$9,)))))</f>
        <v>3</v>
      </c>
      <c r="M41" s="219">
        <f>J41+L41</f>
        <v>6</v>
      </c>
      <c r="N41" s="216" t="str">
        <f>IF(M41=0,"",IF(M41&lt;=3,"BAJA",IF(AND(M41&lt;=5),"MODERADA",IF(AND(M41&lt;=7),"ALTA",IF(M41&lt;=10,"EXTREMA","")))))</f>
        <v>ALTA</v>
      </c>
      <c r="O41" s="216" t="s">
        <v>91</v>
      </c>
      <c r="P41" s="214" t="s">
        <v>609</v>
      </c>
      <c r="Q41" s="218" t="s">
        <v>83</v>
      </c>
      <c r="R41" s="219">
        <f>IF(Q41='[4]Escalas de Valoración'!$C$10,'[4]Escalas de Valoración'!$D$10,IF(Q41='[4]Escalas de Valoración'!$C$11,'[4]Escalas de Valoración'!$D$11,IF(Q41='[4]Escalas de Valoración'!$C$12,'[4]Escalas de Valoración'!$D$12,IF(Q41='[4]Escalas de Valoración'!$C$13,'[4]Escalas de Valoración'!$D$13,IF(Q41='[4]Escalas de Valoración'!$C$14,'[4]Escalas de Valoración'!$D$14,)))))</f>
        <v>1</v>
      </c>
      <c r="S41" s="218" t="s">
        <v>49</v>
      </c>
      <c r="T41" s="219">
        <f>IF(S41='[4]Escalas de Valoración'!$E$8,'[4]Escalas de Valoración'!$E$9,IF(S41='[4]Escalas de Valoración'!$F$8,'[4]Escalas de Valoración'!$F$9,IF(S41='[4]Escalas de Valoración'!$G$8,'[4]Escalas de Valoración'!$G$9,IF(S41='[4]Escalas de Valoración'!$H$8,'[4]Escalas de Valoración'!$H$9,IF(S41='[4]Escalas de Valoración'!$I$8,'[4]Escalas de Valoración'!$I$9,)))))</f>
        <v>2</v>
      </c>
      <c r="U41" s="219">
        <f>R41+T41</f>
        <v>3</v>
      </c>
      <c r="V41" s="216" t="str">
        <f>IF(U41=0,"",IF(U41&lt;=3,"BAJA",IF(AND(U41&lt;=5),"MODERADA",IF(AND(U41&lt;=7),"ALTA",IF(U41&lt;=10,"EXTREMA","")))))</f>
        <v>BAJA</v>
      </c>
      <c r="W41" s="214" t="s">
        <v>610</v>
      </c>
      <c r="X41" s="214" t="s">
        <v>104</v>
      </c>
      <c r="Y41" s="214" t="s">
        <v>611</v>
      </c>
      <c r="Z41" s="229" t="s">
        <v>603</v>
      </c>
      <c r="AA41" s="221" t="s">
        <v>612</v>
      </c>
      <c r="AB41" s="221" t="s">
        <v>613</v>
      </c>
      <c r="AC41" s="221"/>
      <c r="AD41" s="221"/>
      <c r="AE41" s="221"/>
      <c r="AF41" s="221"/>
    </row>
    <row r="42" spans="1:32" s="222" customFormat="1" ht="101.25" hidden="1" customHeight="1" x14ac:dyDescent="0.25">
      <c r="A42" s="211" t="s">
        <v>353</v>
      </c>
      <c r="B42" s="214" t="s">
        <v>69</v>
      </c>
      <c r="C42" s="225" t="s">
        <v>331</v>
      </c>
      <c r="D42" s="214">
        <v>30</v>
      </c>
      <c r="E42" s="215" t="s">
        <v>614</v>
      </c>
      <c r="F42" s="216" t="s">
        <v>15</v>
      </c>
      <c r="G42" s="214" t="s">
        <v>615</v>
      </c>
      <c r="H42" s="214" t="s">
        <v>608</v>
      </c>
      <c r="I42" s="218" t="s">
        <v>6</v>
      </c>
      <c r="J42" s="219">
        <f>IF(I42='[4]Escalas de Valoración'!$C$10,'[4]Escalas de Valoración'!$D$10,IF(I42='[4]Escalas de Valoración'!$C$11,'[4]Escalas de Valoración'!$D$11,IF(I42='[4]Escalas de Valoración'!$C$12,'[4]Escalas de Valoración'!$D$12,IF(I42='[4]Escalas de Valoración'!$C$13,'[4]Escalas de Valoración'!$D$13,IF(I42='[4]Escalas de Valoración'!$C$14,'[4]Escalas de Valoración'!$D$14,)))))</f>
        <v>3</v>
      </c>
      <c r="K42" s="218" t="s">
        <v>85</v>
      </c>
      <c r="L42" s="219">
        <f>IF(K42='[4]Escalas de Valoración'!$E$8,'[4]Escalas de Valoración'!$E$9,IF(K42='[4]Escalas de Valoración'!$F$8,'[4]Escalas de Valoración'!$F$9,IF(K42='[4]Escalas de Valoración'!$G$8,'[4]Escalas de Valoración'!$G$9,IF(K42='[4]Escalas de Valoración'!$H$8,'[4]Escalas de Valoración'!$H$9,IF(K42='[4]Escalas de Valoración'!$I$8,'[4]Escalas de Valoración'!$I$9,)))))</f>
        <v>5</v>
      </c>
      <c r="M42" s="219">
        <f>J42+L42</f>
        <v>8</v>
      </c>
      <c r="N42" s="216" t="str">
        <f>IF(M42=0,"",IF(M42&lt;=3,"BAJA",IF(AND(M42&lt;=5),"MODERADA",IF(AND(M42&lt;=7),"ALTA",IF(M42&lt;=10,"EXTREMA","")))))</f>
        <v>EXTREMA</v>
      </c>
      <c r="O42" s="216" t="s">
        <v>91</v>
      </c>
      <c r="P42" s="214" t="s">
        <v>616</v>
      </c>
      <c r="Q42" s="218" t="s">
        <v>83</v>
      </c>
      <c r="R42" s="219">
        <f>IF(Q42='[4]Escalas de Valoración'!$C$10,'[4]Escalas de Valoración'!$D$10,IF(Q42='[4]Escalas de Valoración'!$C$11,'[4]Escalas de Valoración'!$D$11,IF(Q42='[4]Escalas de Valoración'!$C$12,'[4]Escalas de Valoración'!$D$12,IF(Q42='[4]Escalas de Valoración'!$C$13,'[4]Escalas de Valoración'!$D$13,IF(Q42='[4]Escalas de Valoración'!$C$14,'[4]Escalas de Valoración'!$D$14,)))))</f>
        <v>1</v>
      </c>
      <c r="S42" s="218" t="s">
        <v>49</v>
      </c>
      <c r="T42" s="219">
        <f>IF(S42='[4]Escalas de Valoración'!$E$8,'[4]Escalas de Valoración'!$E$9,IF(S42='[4]Escalas de Valoración'!$F$8,'[4]Escalas de Valoración'!$F$9,IF(S42='[4]Escalas de Valoración'!$G$8,'[4]Escalas de Valoración'!$G$9,IF(S42='[4]Escalas de Valoración'!$H$8,'[4]Escalas de Valoración'!$H$9,IF(S42='[4]Escalas de Valoración'!$I$8,'[4]Escalas de Valoración'!$I$9,)))))</f>
        <v>2</v>
      </c>
      <c r="U42" s="219">
        <f>R42+T42</f>
        <v>3</v>
      </c>
      <c r="V42" s="216" t="str">
        <f>IF(U42=0,"",IF(U42&lt;=3,"BAJA",IF(AND(U42&lt;=5),"MODERADA",IF(AND(U42&lt;=7),"ALTA",IF(U42&lt;=10,"EXTREMA","")))))</f>
        <v>BAJA</v>
      </c>
      <c r="W42" s="214" t="s">
        <v>617</v>
      </c>
      <c r="X42" s="214" t="s">
        <v>167</v>
      </c>
      <c r="Y42" s="214" t="s">
        <v>618</v>
      </c>
      <c r="Z42" s="229" t="s">
        <v>603</v>
      </c>
      <c r="AA42" s="221" t="s">
        <v>619</v>
      </c>
      <c r="AB42" s="221" t="s">
        <v>620</v>
      </c>
      <c r="AC42" s="221"/>
      <c r="AD42" s="221"/>
      <c r="AE42" s="221"/>
      <c r="AF42" s="221"/>
    </row>
    <row r="43" spans="1:32" s="222" customFormat="1" ht="124.5" hidden="1" customHeight="1" x14ac:dyDescent="0.25">
      <c r="A43" s="230" t="s">
        <v>285</v>
      </c>
      <c r="B43" s="205" t="s">
        <v>74</v>
      </c>
      <c r="C43" s="210" t="s">
        <v>328</v>
      </c>
      <c r="D43" s="205">
        <v>31</v>
      </c>
      <c r="E43" s="231" t="s">
        <v>555</v>
      </c>
      <c r="F43" s="209" t="s">
        <v>4</v>
      </c>
      <c r="G43" s="205" t="s">
        <v>556</v>
      </c>
      <c r="H43" s="205" t="s">
        <v>557</v>
      </c>
      <c r="I43" s="208" t="s">
        <v>186</v>
      </c>
      <c r="J43" s="207">
        <f>IF(I43='[8]Escalas de Valoración'!$C$23,'[8]Escalas de Valoración'!$D$23,IF(I43='[8]Escalas de Valoración'!$C$24,'[8]Escalas de Valoración'!$D$24,IF(I43='[8]Escalas de Valoración'!$C$25,'[8]Escalas de Valoración'!$D$25,IF(I43='[8]Escalas de Valoración'!$C$26,'[8]Escalas de Valoración'!$D$26,IF(I43='[8]Escalas de Valoración'!$C$27,'[8]Escalas de Valoración'!$D$27,)))))</f>
        <v>1</v>
      </c>
      <c r="K43" s="208" t="s">
        <v>43</v>
      </c>
      <c r="L43" s="207">
        <f>IF(K43='[8]Escalas de Valoración'!$E$21,'[8]Escalas de Valoración'!$E$22,IF(K43='[8]Escalas de Valoración'!$F$21,'[8]Escalas de Valoración'!$F$22,IF(K43='[8]Escalas de Valoración'!$G$21,'[8]Escalas de Valoración'!$G$22,IF(K43='[8]Escalas de Valoración'!$H$21,'[8]Escalas de Valoración'!$H$22,IF(K43='[8]Escalas de Valoración'!$I$21,'[8]Escalas de Valoración'!$I$22,)))))</f>
        <v>4</v>
      </c>
      <c r="M43" s="207">
        <f t="shared" ref="M43:M46" si="18">J43+L43</f>
        <v>5</v>
      </c>
      <c r="N43" s="209" t="str">
        <f t="shared" ref="N43:N49" si="19">IF(M43=0,"",IF(M43&lt;=4,"BAJO",IF(AND(M43=5),"MEDIO",IF(AND(M43&lt;=7),"ALTO",IF(M43&lt;=10,"CRITICO","")))))</f>
        <v>MEDIO</v>
      </c>
      <c r="O43" s="209" t="s">
        <v>91</v>
      </c>
      <c r="P43" s="205" t="s">
        <v>558</v>
      </c>
      <c r="Q43" s="208" t="s">
        <v>186</v>
      </c>
      <c r="R43" s="207">
        <f>IF(Q43='[8]Escalas de Valoración'!$C$23,'[8]Escalas de Valoración'!$D$23,IF(Q43='[8]Escalas de Valoración'!$C$24,'[8]Escalas de Valoración'!$D$24,IF(Q43='[8]Escalas de Valoración'!$C$25,'[8]Escalas de Valoración'!$D$25,IF(Q43='[8]Escalas de Valoración'!$C$26,'[8]Escalas de Valoración'!$D$26,IF(Q43='[8]Escalas de Valoración'!$C$27,'[8]Escalas de Valoración'!$D$27,)))))</f>
        <v>1</v>
      </c>
      <c r="S43" s="208" t="s">
        <v>50</v>
      </c>
      <c r="T43" s="207">
        <f>IF(S43='[8]Escalas de Valoración'!$E$21,'[8]Escalas de Valoración'!$E$22,IF(S43='[8]Escalas de Valoración'!$F$21,'[8]Escalas de Valoración'!$F$22,IF(S43='[8]Escalas de Valoración'!$G$21,'[8]Escalas de Valoración'!$G$22,IF(S43='[8]Escalas de Valoración'!$H$21,'[8]Escalas de Valoración'!$H$22,IF(S43='[8]Escalas de Valoración'!$I$21,'[8]Escalas de Valoración'!$I$22,)))))</f>
        <v>1</v>
      </c>
      <c r="U43" s="207">
        <v>2</v>
      </c>
      <c r="V43" s="209" t="str">
        <f>IF(U43=0,"",IF(U43&lt;=4,"BAJO",IF(AND(U43=5),"MEDIO",IF(AND(U43&lt;=7),"ALTO",IF(U43&lt;=10,"CRITICO","")))))</f>
        <v>BAJO</v>
      </c>
      <c r="W43" s="205" t="s">
        <v>559</v>
      </c>
      <c r="X43" s="205" t="s">
        <v>167</v>
      </c>
      <c r="Y43" s="205" t="s">
        <v>560</v>
      </c>
      <c r="Z43" s="205" t="s">
        <v>561</v>
      </c>
      <c r="AA43" s="206" t="s">
        <v>562</v>
      </c>
      <c r="AB43" s="206" t="s">
        <v>220</v>
      </c>
      <c r="AC43" s="206"/>
      <c r="AD43" s="206"/>
      <c r="AE43" s="206"/>
      <c r="AF43" s="206"/>
    </row>
    <row r="44" spans="1:32" s="222" customFormat="1" ht="117" hidden="1" customHeight="1" x14ac:dyDescent="0.25">
      <c r="A44" s="230" t="s">
        <v>285</v>
      </c>
      <c r="B44" s="205" t="s">
        <v>74</v>
      </c>
      <c r="C44" s="210" t="s">
        <v>328</v>
      </c>
      <c r="D44" s="205">
        <v>32</v>
      </c>
      <c r="E44" s="231" t="s">
        <v>563</v>
      </c>
      <c r="F44" s="209" t="s">
        <v>4</v>
      </c>
      <c r="G44" s="205" t="s">
        <v>564</v>
      </c>
      <c r="H44" s="205" t="s">
        <v>557</v>
      </c>
      <c r="I44" s="208" t="s">
        <v>6</v>
      </c>
      <c r="J44" s="207">
        <f>IF(I44='[8]Escalas de Valoración'!$C$23,'[8]Escalas de Valoración'!$D$23,IF(I44='[8]Escalas de Valoración'!$C$24,'[8]Escalas de Valoración'!$D$24,IF(I44='[8]Escalas de Valoración'!$C$25,'[8]Escalas de Valoración'!$D$25,IF(I44='[8]Escalas de Valoración'!$C$26,'[8]Escalas de Valoración'!$D$26,IF(I44='[8]Escalas de Valoración'!$C$27,'[8]Escalas de Valoración'!$D$27,)))))</f>
        <v>3</v>
      </c>
      <c r="K44" s="208" t="s">
        <v>8</v>
      </c>
      <c r="L44" s="207">
        <f>IF(K44='[8]Escalas de Valoración'!$E$21,'[8]Escalas de Valoración'!$E$22,IF(K44='[8]Escalas de Valoración'!$F$21,'[8]Escalas de Valoración'!$F$22,IF(K44='[8]Escalas de Valoración'!$G$21,'[8]Escalas de Valoración'!$G$22,IF(K44='[8]Escalas de Valoración'!$H$21,'[8]Escalas de Valoración'!$H$22,IF(K44='[8]Escalas de Valoración'!$I$21,'[8]Escalas de Valoración'!$I$22,)))))</f>
        <v>3</v>
      </c>
      <c r="M44" s="207">
        <f t="shared" si="18"/>
        <v>6</v>
      </c>
      <c r="N44" s="209" t="str">
        <f t="shared" si="19"/>
        <v>ALTO</v>
      </c>
      <c r="O44" s="209" t="s">
        <v>91</v>
      </c>
      <c r="P44" s="205" t="s">
        <v>565</v>
      </c>
      <c r="Q44" s="208" t="s">
        <v>5</v>
      </c>
      <c r="R44" s="207">
        <f>IF(Q44='[8]Escalas de Valoración'!$C$23,'[8]Escalas de Valoración'!$D$23,IF(Q44='[8]Escalas de Valoración'!$C$24,'[8]Escalas de Valoración'!$D$24,IF(Q44='[8]Escalas de Valoración'!$C$25,'[8]Escalas de Valoración'!$D$25,IF(Q44='[8]Escalas de Valoración'!$C$26,'[8]Escalas de Valoración'!$D$26,IF(Q44='[8]Escalas de Valoración'!$C$27,'[8]Escalas de Valoración'!$D$27,)))))</f>
        <v>2</v>
      </c>
      <c r="S44" s="208" t="s">
        <v>43</v>
      </c>
      <c r="T44" s="207">
        <f>IF(S44='[8]Escalas de Valoración'!$E$21,'[8]Escalas de Valoración'!$E$22,IF(S44='[8]Escalas de Valoración'!$F$21,'[8]Escalas de Valoración'!$F$22,IF(S44='[8]Escalas de Valoración'!$G$21,'[8]Escalas de Valoración'!$G$22,IF(S44='[8]Escalas de Valoración'!$H$21,'[8]Escalas de Valoración'!$H$22,IF(S44='[8]Escalas de Valoración'!$I$21,'[8]Escalas de Valoración'!$I$22,)))))</f>
        <v>4</v>
      </c>
      <c r="U44" s="207">
        <v>6</v>
      </c>
      <c r="V44" s="209" t="str">
        <f t="shared" ref="V44:V49" si="20">IF(U44=0,"",IF(U44&lt;=4,"BAJO",IF(AND(U44=5),"MEDIO",IF(AND(U44&lt;=7),"ALTO",IF(U44&lt;=10,"CRITICO","")))))</f>
        <v>ALTO</v>
      </c>
      <c r="W44" s="205" t="s">
        <v>566</v>
      </c>
      <c r="X44" s="205" t="s">
        <v>167</v>
      </c>
      <c r="Y44" s="205" t="s">
        <v>567</v>
      </c>
      <c r="Z44" s="205" t="s">
        <v>561</v>
      </c>
      <c r="AA44" s="206" t="s">
        <v>568</v>
      </c>
      <c r="AB44" s="206" t="s">
        <v>569</v>
      </c>
      <c r="AC44" s="206"/>
      <c r="AD44" s="206"/>
      <c r="AE44" s="206"/>
      <c r="AF44" s="206"/>
    </row>
    <row r="45" spans="1:32" s="222" customFormat="1" ht="123" hidden="1" customHeight="1" x14ac:dyDescent="0.25">
      <c r="A45" s="230" t="s">
        <v>285</v>
      </c>
      <c r="B45" s="205" t="s">
        <v>74</v>
      </c>
      <c r="C45" s="210" t="s">
        <v>328</v>
      </c>
      <c r="D45" s="205">
        <v>33</v>
      </c>
      <c r="E45" s="231" t="s">
        <v>570</v>
      </c>
      <c r="F45" s="209" t="s">
        <v>4</v>
      </c>
      <c r="G45" s="205" t="s">
        <v>571</v>
      </c>
      <c r="H45" s="205" t="s">
        <v>572</v>
      </c>
      <c r="I45" s="208" t="s">
        <v>5</v>
      </c>
      <c r="J45" s="207">
        <f>IF(I45='[8]Escalas de Valoración'!$C$23,'[8]Escalas de Valoración'!$D$23,IF(I45='[8]Escalas de Valoración'!$C$24,'[8]Escalas de Valoración'!$D$24,IF(I45='[8]Escalas de Valoración'!$C$25,'[8]Escalas de Valoración'!$D$25,IF(I45='[8]Escalas de Valoración'!$C$26,'[8]Escalas de Valoración'!$D$26,IF(I45='[8]Escalas de Valoración'!$C$27,'[8]Escalas de Valoración'!$D$27,)))))</f>
        <v>2</v>
      </c>
      <c r="K45" s="208" t="s">
        <v>49</v>
      </c>
      <c r="L45" s="207">
        <f>IF(K45='[8]Escalas de Valoración'!$E$21,'[8]Escalas de Valoración'!$E$22,IF(K45='[8]Escalas de Valoración'!$F$21,'[8]Escalas de Valoración'!$F$22,IF(K45='[8]Escalas de Valoración'!$G$21,'[8]Escalas de Valoración'!$G$22,IF(K45='[8]Escalas de Valoración'!$H$21,'[8]Escalas de Valoración'!$H$22,IF(K45='[8]Escalas de Valoración'!$I$21,'[8]Escalas de Valoración'!$I$22,)))))</f>
        <v>2</v>
      </c>
      <c r="M45" s="207">
        <f t="shared" si="18"/>
        <v>4</v>
      </c>
      <c r="N45" s="209" t="str">
        <f t="shared" si="19"/>
        <v>BAJO</v>
      </c>
      <c r="O45" s="209" t="s">
        <v>91</v>
      </c>
      <c r="P45" s="205" t="s">
        <v>573</v>
      </c>
      <c r="Q45" s="208" t="s">
        <v>5</v>
      </c>
      <c r="R45" s="207">
        <f>IF(Q45='[8]Escalas de Valoración'!$C$23,'[8]Escalas de Valoración'!$D$23,IF(Q45='[8]Escalas de Valoración'!$C$24,'[8]Escalas de Valoración'!$D$24,IF(Q45='[8]Escalas de Valoración'!$C$25,'[8]Escalas de Valoración'!$D$25,IF(Q45='[8]Escalas de Valoración'!$C$26,'[8]Escalas de Valoración'!$D$26,IF(Q45='[8]Escalas de Valoración'!$C$27,'[8]Escalas de Valoración'!$D$27,)))))</f>
        <v>2</v>
      </c>
      <c r="S45" s="208" t="s">
        <v>50</v>
      </c>
      <c r="T45" s="207">
        <f>IF(S45='[8]Escalas de Valoración'!$E$21,'[8]Escalas de Valoración'!$E$22,IF(S45='[8]Escalas de Valoración'!$F$21,'[8]Escalas de Valoración'!$F$22,IF(S45='[8]Escalas de Valoración'!$G$21,'[8]Escalas de Valoración'!$G$22,IF(S45='[8]Escalas de Valoración'!$H$21,'[8]Escalas de Valoración'!$H$22,IF(S45='[8]Escalas de Valoración'!$I$21,'[8]Escalas de Valoración'!$I$22,)))))</f>
        <v>1</v>
      </c>
      <c r="U45" s="207">
        <v>3</v>
      </c>
      <c r="V45" s="209" t="str">
        <f t="shared" si="20"/>
        <v>BAJO</v>
      </c>
      <c r="W45" s="205" t="s">
        <v>574</v>
      </c>
      <c r="X45" s="205" t="s">
        <v>167</v>
      </c>
      <c r="Y45" s="205" t="s">
        <v>575</v>
      </c>
      <c r="Z45" s="205" t="s">
        <v>561</v>
      </c>
      <c r="AA45" s="206" t="s">
        <v>568</v>
      </c>
      <c r="AB45" s="206" t="s">
        <v>576</v>
      </c>
      <c r="AC45" s="206"/>
      <c r="AD45" s="206"/>
      <c r="AE45" s="206"/>
      <c r="AF45" s="206"/>
    </row>
    <row r="46" spans="1:32" s="222" customFormat="1" ht="133.5" hidden="1" customHeight="1" x14ac:dyDescent="0.25">
      <c r="A46" s="230" t="s">
        <v>285</v>
      </c>
      <c r="B46" s="205" t="s">
        <v>74</v>
      </c>
      <c r="C46" s="210" t="s">
        <v>328</v>
      </c>
      <c r="D46" s="205">
        <v>34</v>
      </c>
      <c r="E46" s="231" t="s">
        <v>577</v>
      </c>
      <c r="F46" s="209" t="s">
        <v>4</v>
      </c>
      <c r="G46" s="205" t="s">
        <v>578</v>
      </c>
      <c r="H46" s="205" t="s">
        <v>579</v>
      </c>
      <c r="I46" s="208" t="s">
        <v>5</v>
      </c>
      <c r="J46" s="207">
        <f>IF(I46='[8]Escalas de Valoración'!$C$23,'[8]Escalas de Valoración'!$D$23,IF(I46='[8]Escalas de Valoración'!$C$24,'[8]Escalas de Valoración'!$D$24,IF(I46='[8]Escalas de Valoración'!$C$25,'[8]Escalas de Valoración'!$D$25,IF(I46='[8]Escalas de Valoración'!$C$26,'[8]Escalas de Valoración'!$D$26,IF(I46='[8]Escalas de Valoración'!$C$27,'[8]Escalas de Valoración'!$D$27,)))))</f>
        <v>2</v>
      </c>
      <c r="K46" s="208" t="s">
        <v>185</v>
      </c>
      <c r="L46" s="207">
        <f>IF(K46='[8]Escalas de Valoración'!$E$21,'[8]Escalas de Valoración'!$E$22,IF(K46='[8]Escalas de Valoración'!$F$21,'[8]Escalas de Valoración'!$F$22,IF(K46='[8]Escalas de Valoración'!$G$21,'[8]Escalas de Valoración'!$G$22,IF(K46='[8]Escalas de Valoración'!$H$21,'[8]Escalas de Valoración'!$H$22,IF(K46='[8]Escalas de Valoración'!$I$21,'[8]Escalas de Valoración'!$I$22,)))))</f>
        <v>5</v>
      </c>
      <c r="M46" s="207">
        <f t="shared" si="18"/>
        <v>7</v>
      </c>
      <c r="N46" s="209" t="str">
        <f t="shared" si="19"/>
        <v>ALTO</v>
      </c>
      <c r="O46" s="209" t="s">
        <v>91</v>
      </c>
      <c r="P46" s="205" t="s">
        <v>580</v>
      </c>
      <c r="Q46" s="208" t="s">
        <v>5</v>
      </c>
      <c r="R46" s="207">
        <f>IF(Q46='[8]Escalas de Valoración'!$C$23,'[8]Escalas de Valoración'!$D$23,IF(Q46='[8]Escalas de Valoración'!$C$24,'[8]Escalas de Valoración'!$D$24,IF(Q46='[8]Escalas de Valoración'!$C$25,'[8]Escalas de Valoración'!$D$25,IF(Q46='[8]Escalas de Valoración'!$C$26,'[8]Escalas de Valoración'!$D$26,IF(Q46='[8]Escalas de Valoración'!$C$27,'[8]Escalas de Valoración'!$D$27,)))))</f>
        <v>2</v>
      </c>
      <c r="S46" s="208" t="s">
        <v>8</v>
      </c>
      <c r="T46" s="207">
        <f>IF(S46='[8]Escalas de Valoración'!$E$21,'[8]Escalas de Valoración'!$E$22,IF(S46='[8]Escalas de Valoración'!$F$21,'[8]Escalas de Valoración'!$F$22,IF(S46='[8]Escalas de Valoración'!$G$21,'[8]Escalas de Valoración'!$G$22,IF(S46='[8]Escalas de Valoración'!$H$21,'[8]Escalas de Valoración'!$H$22,IF(S46='[8]Escalas de Valoración'!$I$21,'[8]Escalas de Valoración'!$I$22,)))))</f>
        <v>3</v>
      </c>
      <c r="U46" s="207">
        <v>5</v>
      </c>
      <c r="V46" s="209" t="str">
        <f t="shared" si="20"/>
        <v>MEDIO</v>
      </c>
      <c r="W46" s="205" t="s">
        <v>566</v>
      </c>
      <c r="X46" s="205" t="s">
        <v>99</v>
      </c>
      <c r="Y46" s="205" t="s">
        <v>567</v>
      </c>
      <c r="Z46" s="205" t="s">
        <v>561</v>
      </c>
      <c r="AA46" s="206" t="s">
        <v>581</v>
      </c>
      <c r="AB46" s="206" t="s">
        <v>582</v>
      </c>
      <c r="AC46" s="206"/>
      <c r="AD46" s="206"/>
      <c r="AE46" s="206"/>
      <c r="AF46" s="206"/>
    </row>
    <row r="47" spans="1:32" s="222" customFormat="1" ht="133.5" hidden="1" customHeight="1" x14ac:dyDescent="0.25">
      <c r="A47" s="230" t="s">
        <v>285</v>
      </c>
      <c r="B47" s="205" t="s">
        <v>74</v>
      </c>
      <c r="C47" s="210" t="s">
        <v>328</v>
      </c>
      <c r="D47" s="205">
        <v>35</v>
      </c>
      <c r="E47" s="232" t="s">
        <v>583</v>
      </c>
      <c r="F47" s="209" t="s">
        <v>4</v>
      </c>
      <c r="G47" s="205" t="s">
        <v>578</v>
      </c>
      <c r="H47" s="233" t="s">
        <v>584</v>
      </c>
      <c r="I47" s="234" t="s">
        <v>6</v>
      </c>
      <c r="J47" s="207">
        <f>IF(I47='[8]Escalas de Valoración'!$C$23,'[8]Escalas de Valoración'!$D$23,IF(I47='[8]Escalas de Valoración'!$C$24,'[8]Escalas de Valoración'!$D$24,IF(I47='[8]Escalas de Valoración'!$C$25,'[8]Escalas de Valoración'!$D$25,IF(I47='[8]Escalas de Valoración'!$C$26,'[8]Escalas de Valoración'!$D$26,IF(I47='[8]Escalas de Valoración'!$C$27,'[8]Escalas de Valoración'!$D$27,)))))</f>
        <v>3</v>
      </c>
      <c r="K47" s="234" t="s">
        <v>8</v>
      </c>
      <c r="L47" s="207">
        <f>IF(K47='[8]Escalas de Valoración'!$E$21,'[8]Escalas de Valoración'!$E$22,IF(K47='[8]Escalas de Valoración'!$F$21,'[8]Escalas de Valoración'!$F$22,IF(K47='[8]Escalas de Valoración'!$G$21,'[8]Escalas de Valoración'!$G$22,IF(K47='[8]Escalas de Valoración'!$H$21,'[8]Escalas de Valoración'!$H$22,IF(K47='[8]Escalas de Valoración'!$I$21,'[8]Escalas de Valoración'!$I$22,)))))</f>
        <v>3</v>
      </c>
      <c r="M47" s="235">
        <v>6</v>
      </c>
      <c r="N47" s="236" t="s">
        <v>177</v>
      </c>
      <c r="O47" s="209" t="s">
        <v>91</v>
      </c>
      <c r="P47" s="205" t="s">
        <v>585</v>
      </c>
      <c r="Q47" s="234" t="s">
        <v>5</v>
      </c>
      <c r="R47" s="207">
        <f>IF(Q47='[8]Escalas de Valoración'!$C$23,'[8]Escalas de Valoración'!$D$23,IF(Q47='[8]Escalas de Valoración'!$C$24,'[8]Escalas de Valoración'!$D$24,IF(Q47='[8]Escalas de Valoración'!$C$25,'[8]Escalas de Valoración'!$D$25,IF(Q47='[8]Escalas de Valoración'!$C$26,'[8]Escalas de Valoración'!$D$26,IF(Q47='[8]Escalas de Valoración'!$C$27,'[8]Escalas de Valoración'!$D$27,)))))</f>
        <v>2</v>
      </c>
      <c r="S47" s="234" t="s">
        <v>43</v>
      </c>
      <c r="T47" s="207">
        <f>IF(S47='[8]Escalas de Valoración'!$E$21,'[8]Escalas de Valoración'!$E$22,IF(S47='[8]Escalas de Valoración'!$F$21,'[8]Escalas de Valoración'!$F$22,IF(S47='[8]Escalas de Valoración'!$G$21,'[8]Escalas de Valoración'!$G$22,IF(S47='[8]Escalas de Valoración'!$H$21,'[8]Escalas de Valoración'!$H$22,IF(S47='[8]Escalas de Valoración'!$I$21,'[8]Escalas de Valoración'!$I$22,)))))</f>
        <v>4</v>
      </c>
      <c r="U47" s="207">
        <v>6</v>
      </c>
      <c r="V47" s="209" t="str">
        <f t="shared" si="20"/>
        <v>ALTO</v>
      </c>
      <c r="W47" s="233" t="s">
        <v>566</v>
      </c>
      <c r="X47" s="205" t="s">
        <v>99</v>
      </c>
      <c r="Y47" s="205" t="s">
        <v>567</v>
      </c>
      <c r="Z47" s="205" t="s">
        <v>561</v>
      </c>
      <c r="AA47" s="206" t="s">
        <v>581</v>
      </c>
      <c r="AB47" s="206" t="s">
        <v>582</v>
      </c>
      <c r="AC47" s="206"/>
      <c r="AD47" s="206"/>
      <c r="AE47" s="206"/>
      <c r="AF47" s="206"/>
    </row>
    <row r="48" spans="1:32" s="237" customFormat="1" ht="133.5" hidden="1" customHeight="1" x14ac:dyDescent="0.25">
      <c r="A48" s="230" t="s">
        <v>285</v>
      </c>
      <c r="B48" s="205" t="s">
        <v>74</v>
      </c>
      <c r="C48" s="210" t="s">
        <v>328</v>
      </c>
      <c r="D48" s="205">
        <v>36</v>
      </c>
      <c r="E48" s="232" t="s">
        <v>586</v>
      </c>
      <c r="F48" s="209" t="s">
        <v>4</v>
      </c>
      <c r="G48" s="233" t="s">
        <v>587</v>
      </c>
      <c r="H48" s="233" t="s">
        <v>588</v>
      </c>
      <c r="I48" s="234" t="s">
        <v>5</v>
      </c>
      <c r="J48" s="207">
        <f>IF(I48='[8]Escalas de Valoración'!$C$23,'[8]Escalas de Valoración'!$D$23,IF(I48='[8]Escalas de Valoración'!$C$24,'[8]Escalas de Valoración'!$D$24,IF(I48='[8]Escalas de Valoración'!$C$25,'[8]Escalas de Valoración'!$D$25,IF(I48='[8]Escalas de Valoración'!$C$26,'[8]Escalas de Valoración'!$D$26,IF(I48='[8]Escalas de Valoración'!$C$27,'[8]Escalas de Valoración'!$D$27,)))))</f>
        <v>2</v>
      </c>
      <c r="K48" s="234" t="s">
        <v>49</v>
      </c>
      <c r="L48" s="207">
        <f>IF(K48='[8]Escalas de Valoración'!$E$21,'[8]Escalas de Valoración'!$E$22,IF(K48='[8]Escalas de Valoración'!$F$21,'[8]Escalas de Valoración'!$F$22,IF(K48='[8]Escalas de Valoración'!$G$21,'[8]Escalas de Valoración'!$G$22,IF(K48='[8]Escalas de Valoración'!$H$21,'[8]Escalas de Valoración'!$H$22,IF(K48='[8]Escalas de Valoración'!$I$21,'[8]Escalas de Valoración'!$I$22,)))))</f>
        <v>2</v>
      </c>
      <c r="M48" s="235">
        <v>4</v>
      </c>
      <c r="N48" s="236" t="s">
        <v>172</v>
      </c>
      <c r="O48" s="209" t="s">
        <v>91</v>
      </c>
      <c r="P48" s="205" t="s">
        <v>589</v>
      </c>
      <c r="Q48" s="234" t="s">
        <v>5</v>
      </c>
      <c r="R48" s="207">
        <f>IF(Q48='[8]Escalas de Valoración'!$C$23,'[8]Escalas de Valoración'!$D$23,IF(Q48='[8]Escalas de Valoración'!$C$24,'[8]Escalas de Valoración'!$D$24,IF(Q48='[8]Escalas de Valoración'!$C$25,'[8]Escalas de Valoración'!$D$25,IF(Q48='[8]Escalas de Valoración'!$C$26,'[8]Escalas de Valoración'!$D$26,IF(Q48='[8]Escalas de Valoración'!$C$27,'[8]Escalas de Valoración'!$D$27,)))))</f>
        <v>2</v>
      </c>
      <c r="S48" s="234" t="s">
        <v>50</v>
      </c>
      <c r="T48" s="207">
        <f>IF(S48='[8]Escalas de Valoración'!$E$21,'[8]Escalas de Valoración'!$E$22,IF(S48='[8]Escalas de Valoración'!$F$21,'[8]Escalas de Valoración'!$F$22,IF(S48='[8]Escalas de Valoración'!$G$21,'[8]Escalas de Valoración'!$G$22,IF(S48='[8]Escalas de Valoración'!$H$21,'[8]Escalas de Valoración'!$H$22,IF(S48='[8]Escalas de Valoración'!$I$21,'[8]Escalas de Valoración'!$I$22,)))))</f>
        <v>1</v>
      </c>
      <c r="U48" s="207">
        <v>3</v>
      </c>
      <c r="V48" s="209" t="str">
        <f t="shared" si="20"/>
        <v>BAJO</v>
      </c>
      <c r="W48" s="233" t="s">
        <v>590</v>
      </c>
      <c r="X48" s="205" t="s">
        <v>99</v>
      </c>
      <c r="Y48" s="205" t="s">
        <v>591</v>
      </c>
      <c r="Z48" s="205" t="s">
        <v>561</v>
      </c>
      <c r="AA48" s="206" t="s">
        <v>581</v>
      </c>
      <c r="AB48" s="206" t="s">
        <v>582</v>
      </c>
      <c r="AC48" s="206"/>
      <c r="AD48" s="206"/>
      <c r="AE48" s="206"/>
      <c r="AF48" s="206"/>
    </row>
    <row r="49" spans="1:60" s="237" customFormat="1" ht="124.5" hidden="1" customHeight="1" x14ac:dyDescent="0.25">
      <c r="A49" s="230" t="s">
        <v>285</v>
      </c>
      <c r="B49" s="205" t="s">
        <v>74</v>
      </c>
      <c r="C49" s="210" t="s">
        <v>328</v>
      </c>
      <c r="D49" s="205">
        <v>37</v>
      </c>
      <c r="E49" s="238" t="s">
        <v>592</v>
      </c>
      <c r="F49" s="209" t="s">
        <v>4</v>
      </c>
      <c r="G49" s="233" t="s">
        <v>587</v>
      </c>
      <c r="H49" s="205" t="s">
        <v>593</v>
      </c>
      <c r="I49" s="208" t="s">
        <v>9</v>
      </c>
      <c r="J49" s="207">
        <f>IF(I49='[8]Escalas de Valoración'!$C$23,'[8]Escalas de Valoración'!$D$23,IF(I49='[8]Escalas de Valoración'!$C$24,'[8]Escalas de Valoración'!$D$24,IF(I49='[8]Escalas de Valoración'!$C$25,'[8]Escalas de Valoración'!$D$25,IF(I49='[8]Escalas de Valoración'!$C$26,'[8]Escalas de Valoración'!$D$26,IF(I49='[8]Escalas de Valoración'!$C$27,'[8]Escalas de Valoración'!$D$27,)))))</f>
        <v>4</v>
      </c>
      <c r="K49" s="208" t="s">
        <v>49</v>
      </c>
      <c r="L49" s="207">
        <f>IF(K49='[8]Escalas de Valoración'!$E$21,'[8]Escalas de Valoración'!$E$22,IF(K49='[8]Escalas de Valoración'!$F$21,'[8]Escalas de Valoración'!$F$22,IF(K49='[8]Escalas de Valoración'!$G$21,'[8]Escalas de Valoración'!$G$22,IF(K49='[8]Escalas de Valoración'!$H$21,'[8]Escalas de Valoración'!$H$22,IF(K49='[8]Escalas de Valoración'!$I$21,'[8]Escalas de Valoración'!$I$22,)))))</f>
        <v>2</v>
      </c>
      <c r="M49" s="207">
        <f t="shared" ref="M49" si="21">J49+L49</f>
        <v>6</v>
      </c>
      <c r="N49" s="209" t="str">
        <f t="shared" si="19"/>
        <v>ALTO</v>
      </c>
      <c r="O49" s="209" t="s">
        <v>91</v>
      </c>
      <c r="P49" s="205" t="s">
        <v>594</v>
      </c>
      <c r="Q49" s="208" t="s">
        <v>186</v>
      </c>
      <c r="R49" s="207">
        <f>IF(Q49='[8]Escalas de Valoración'!$C$23,'[8]Escalas de Valoración'!$D$23,IF(Q49='[8]Escalas de Valoración'!$C$24,'[8]Escalas de Valoración'!$D$24,IF(Q49='[8]Escalas de Valoración'!$C$25,'[8]Escalas de Valoración'!$D$25,IF(Q49='[8]Escalas de Valoración'!$C$26,'[8]Escalas de Valoración'!$D$26,IF(Q49='[8]Escalas de Valoración'!$C$27,'[8]Escalas de Valoración'!$D$27,)))))</f>
        <v>1</v>
      </c>
      <c r="S49" s="208" t="s">
        <v>49</v>
      </c>
      <c r="T49" s="207">
        <f>IF(S49='[8]Escalas de Valoración'!$E$21,'[8]Escalas de Valoración'!$E$22,IF(S49='[8]Escalas de Valoración'!$F$21,'[8]Escalas de Valoración'!$F$22,IF(S49='[8]Escalas de Valoración'!$G$21,'[8]Escalas de Valoración'!$G$22,IF(S49='[8]Escalas de Valoración'!$H$21,'[8]Escalas de Valoración'!$H$22,IF(S49='[8]Escalas de Valoración'!$I$21,'[8]Escalas de Valoración'!$I$22,)))))</f>
        <v>2</v>
      </c>
      <c r="U49" s="207">
        <v>3</v>
      </c>
      <c r="V49" s="209" t="str">
        <f t="shared" si="20"/>
        <v>BAJO</v>
      </c>
      <c r="W49" s="203" t="s">
        <v>595</v>
      </c>
      <c r="X49" s="203" t="s">
        <v>99</v>
      </c>
      <c r="Y49" s="205" t="s">
        <v>591</v>
      </c>
      <c r="Z49" s="203" t="s">
        <v>596</v>
      </c>
      <c r="AA49" s="206" t="s">
        <v>581</v>
      </c>
      <c r="AB49" s="206" t="s">
        <v>582</v>
      </c>
      <c r="AC49" s="206"/>
      <c r="AD49" s="206"/>
      <c r="AE49" s="206"/>
      <c r="AF49" s="206"/>
    </row>
    <row r="50" spans="1:60" s="224" customFormat="1" ht="150" customHeight="1" x14ac:dyDescent="0.25">
      <c r="A50" s="205" t="s">
        <v>311</v>
      </c>
      <c r="B50" s="205" t="s">
        <v>67</v>
      </c>
      <c r="C50" s="210" t="s">
        <v>63</v>
      </c>
      <c r="D50" s="205">
        <v>38</v>
      </c>
      <c r="E50" s="205" t="s">
        <v>247</v>
      </c>
      <c r="F50" s="209" t="s">
        <v>16</v>
      </c>
      <c r="G50" s="205" t="s">
        <v>246</v>
      </c>
      <c r="H50" s="205" t="s">
        <v>245</v>
      </c>
      <c r="I50" s="208" t="s">
        <v>5</v>
      </c>
      <c r="J50" s="207">
        <f>IF(I50='[1]Escalas de Valoración'!$C$64,'[1]Escalas de Valoración'!$D$64,IF(I50='[1]Escalas de Valoración'!$C$65,'[1]Escalas de Valoración'!$D$65,IF(I50='[1]Escalas de Valoración'!$C$66,'[1]Escalas de Valoración'!$D$66,IF(I50='[1]Escalas de Valoración'!$C$67,'[1]Escalas de Valoración'!$D$67,IF(I50='[1]Escalas de Valoración'!$C$68,'[1]Escalas de Valoración'!$D$68,)))))</f>
        <v>2</v>
      </c>
      <c r="K50" s="208" t="s">
        <v>43</v>
      </c>
      <c r="L50" s="207">
        <f>IF(K50='[1]Escalas de Valoración'!$E$62,'[1]Escalas de Valoración'!$E$63,IF(K50='[1]Escalas de Valoración'!$F$62,'[1]Escalas de Valoración'!$F$63,IF(K50='[1]Escalas de Valoración'!$G$62,'[1]Escalas de Valoración'!$G$63,IF(K50='[1]Escalas de Valoración'!$H$62,'[1]Escalas de Valoración'!$H$63,IF(K50='[1]Escalas de Valoración'!$I$62,'[1]Escalas de Valoración'!$I$63,)))))</f>
        <v>15</v>
      </c>
      <c r="M50" s="207">
        <f t="shared" ref="M50" si="22">J50*L50</f>
        <v>30</v>
      </c>
      <c r="N50" s="209" t="str">
        <f t="shared" ref="N50" si="23">IF(M50=0,"",IF(M50&lt;=4,"BAJA",IF(AND(M50&lt;=10),"MODERADA",IF(AND(M50&lt;=30),"ALTA",IF(M50&lt;=600,"EXTREMA","")))))</f>
        <v>ALTA</v>
      </c>
      <c r="O50" s="209" t="s">
        <v>91</v>
      </c>
      <c r="P50" s="205" t="s">
        <v>364</v>
      </c>
      <c r="Q50" s="208" t="s">
        <v>83</v>
      </c>
      <c r="R50" s="207">
        <f>IF(Q50='[1]Escalas de Valoración'!$C$64,'[1]Escalas de Valoración'!$D$64,IF(Q50='[1]Escalas de Valoración'!$C$65,'[1]Escalas de Valoración'!$D$65,IF(Q50='[1]Escalas de Valoración'!$C$66,'[1]Escalas de Valoración'!$D$66,IF(Q50='[1]Escalas de Valoración'!$C$67,'[1]Escalas de Valoración'!$D$67,IF(Q50='[1]Escalas de Valoración'!$C$68,'[1]Escalas de Valoración'!$D$68,)))))</f>
        <v>1</v>
      </c>
      <c r="S50" s="208" t="s">
        <v>43</v>
      </c>
      <c r="T50" s="207">
        <f>IF(S50='[1]Escalas de Valoración'!$E$62,'[1]Escalas de Valoración'!$E$63,IF(S50='[1]Escalas de Valoración'!$F$62,'[1]Escalas de Valoración'!$F$63,IF(S50='[1]Escalas de Valoración'!$G$62,'[1]Escalas de Valoración'!$G$63,IF(S50='[1]Escalas de Valoración'!$H$62,'[1]Escalas de Valoración'!$H$63,IF(S50='[1]Escalas de Valoración'!$I$62,'[1]Escalas de Valoración'!$I$63,)))))</f>
        <v>15</v>
      </c>
      <c r="U50" s="207">
        <f t="shared" ref="U50" si="24">R50*T50</f>
        <v>15</v>
      </c>
      <c r="V50" s="209" t="str">
        <f t="shared" ref="V50" si="25">IF(U50=0,"",IF(U50&lt;=4,"BAJA",IF(AND(U50&lt;=10),"MODERADA",IF(AND(U50&lt;=30),"ALTA",IF(U50&lt;=600,"EXTREMA","")))))</f>
        <v>ALTA</v>
      </c>
      <c r="W50" s="205" t="s">
        <v>244</v>
      </c>
      <c r="X50" s="205" t="s">
        <v>103</v>
      </c>
      <c r="Y50" s="205" t="s">
        <v>243</v>
      </c>
      <c r="Z50" s="205" t="s">
        <v>361</v>
      </c>
      <c r="AA50" s="206" t="s">
        <v>363</v>
      </c>
      <c r="AB50" s="206" t="s">
        <v>463</v>
      </c>
      <c r="AC50" s="205"/>
      <c r="AD50" s="205"/>
      <c r="AE50" s="206"/>
      <c r="AF50" s="206"/>
    </row>
    <row r="51" spans="1:60" s="148" customFormat="1" ht="154.5" customHeight="1" x14ac:dyDescent="0.25">
      <c r="A51" s="149" t="s">
        <v>311</v>
      </c>
      <c r="B51" s="149" t="s">
        <v>74</v>
      </c>
      <c r="C51" s="150" t="s">
        <v>328</v>
      </c>
      <c r="D51" s="167">
        <v>39</v>
      </c>
      <c r="E51" s="205" t="s">
        <v>283</v>
      </c>
      <c r="F51" s="209" t="s">
        <v>4</v>
      </c>
      <c r="G51" s="205" t="s">
        <v>282</v>
      </c>
      <c r="H51" s="205" t="s">
        <v>281</v>
      </c>
      <c r="I51" s="152" t="s">
        <v>5</v>
      </c>
      <c r="J51" s="153">
        <f>IF(I51='Escalas de Valoración'!$C$64,'Escalas de Valoración'!$D$64,IF(I51='Escalas de Valoración'!$C$65,'Escalas de Valoración'!$D$65,IF(I51='Escalas de Valoración'!$C$66,'Escalas de Valoración'!$D$66,IF(I51='Escalas de Valoración'!$C$67,'Escalas de Valoración'!$D$67,IF(I51='Escalas de Valoración'!$C$68,'Escalas de Valoración'!$D$68,)))))</f>
        <v>2</v>
      </c>
      <c r="K51" s="152" t="s">
        <v>43</v>
      </c>
      <c r="L51" s="153">
        <f>IF(K51='Escalas de Valoración'!$E$62,'Escalas de Valoración'!$E$63,IF(K51='Escalas de Valoración'!$F$62,'Escalas de Valoración'!$F$63,IF(K51='Escalas de Valoración'!$G$62,'Escalas de Valoración'!$G$63,IF(K51='Escalas de Valoración'!$H$62,'Escalas de Valoración'!$H$63,IF(K51='Escalas de Valoración'!$I$62,'Escalas de Valoración'!$I$63,)))))</f>
        <v>15</v>
      </c>
      <c r="M51" s="153">
        <f>J51*L51</f>
        <v>30</v>
      </c>
      <c r="N51" s="151" t="str">
        <f>IF(M51=0,"",IF(M51&lt;=4,"BAJA",IF(AND(M51&lt;=10),"MODERADA",IF(AND(M51&lt;=30),"ALTA",IF(M51&lt;=600,"EXTREMA","")))))</f>
        <v>ALTA</v>
      </c>
      <c r="O51" s="168" t="s">
        <v>91</v>
      </c>
      <c r="P51" s="205" t="s">
        <v>280</v>
      </c>
      <c r="Q51" s="152" t="s">
        <v>83</v>
      </c>
      <c r="R51" s="153">
        <f>IF(Q51='Escalas de Valoración'!$C$64,'Escalas de Valoración'!$D$64,IF(Q51='Escalas de Valoración'!$C$65,'Escalas de Valoración'!$D$65,IF(Q51='Escalas de Valoración'!$C$66,'Escalas de Valoración'!$D$66,IF(Q51='Escalas de Valoración'!$C$67,'Escalas de Valoración'!$D$67,IF(Q51='Escalas de Valoración'!$C$68,'Escalas de Valoración'!$D$68,)))))</f>
        <v>1</v>
      </c>
      <c r="S51" s="152" t="s">
        <v>43</v>
      </c>
      <c r="T51" s="154">
        <f>IF(S51='Escalas de Valoración'!$E$62,'Escalas de Valoración'!$E$63,IF(S51='Escalas de Valoración'!$F$62,'Escalas de Valoración'!$F$63,IF(S51='Escalas de Valoración'!$G$62,'Escalas de Valoración'!$G$63,IF(S51='Escalas de Valoración'!$H$62,'Escalas de Valoración'!$H$63,IF(S51='Escalas de Valoración'!$I$62,'Escalas de Valoración'!$I$63,)))))</f>
        <v>15</v>
      </c>
      <c r="U51" s="153">
        <f t="shared" ref="U51:U61" si="26">R51*T51</f>
        <v>15</v>
      </c>
      <c r="V51" s="151" t="str">
        <f>IF(U51=0,"",IF(U51&lt;=4,"BAJA",IF(AND(U51&lt;=10),"MODERADA",IF(AND(U51&lt;=30),"ALTA",IF(U51&lt;=600,"EXTREMA","")))))</f>
        <v>ALTA</v>
      </c>
      <c r="W51" s="205" t="s">
        <v>551</v>
      </c>
      <c r="X51" s="204" t="s">
        <v>104</v>
      </c>
      <c r="Y51" s="205" t="s">
        <v>279</v>
      </c>
      <c r="Z51" s="204" t="s">
        <v>359</v>
      </c>
      <c r="AA51" s="175" t="s">
        <v>366</v>
      </c>
      <c r="AB51" s="175" t="s">
        <v>278</v>
      </c>
      <c r="AC51" s="149"/>
      <c r="AD51" s="155"/>
      <c r="AE51" s="156"/>
      <c r="AF51" s="156"/>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row>
    <row r="52" spans="1:60" ht="120" customHeight="1" x14ac:dyDescent="0.25">
      <c r="A52" s="149" t="s">
        <v>311</v>
      </c>
      <c r="B52" s="149" t="s">
        <v>74</v>
      </c>
      <c r="C52" s="169" t="s">
        <v>328</v>
      </c>
      <c r="D52" s="167">
        <v>40</v>
      </c>
      <c r="E52" s="205" t="s">
        <v>277</v>
      </c>
      <c r="F52" s="209" t="s">
        <v>4</v>
      </c>
      <c r="G52" s="205" t="s">
        <v>276</v>
      </c>
      <c r="H52" s="205" t="s">
        <v>269</v>
      </c>
      <c r="I52" s="152" t="s">
        <v>5</v>
      </c>
      <c r="J52" s="153">
        <f>IF(I52='Escalas de Valoración'!$C$64,'Escalas de Valoración'!$D$64,IF(I52='Escalas de Valoración'!$C$65,'Escalas de Valoración'!$D$65,IF(I52='Escalas de Valoración'!$C$66,'Escalas de Valoración'!$D$66,IF(I52='Escalas de Valoración'!$C$67,'Escalas de Valoración'!$D$67,IF(I52='Escalas de Valoración'!$C$68,'Escalas de Valoración'!$D$68,)))))</f>
        <v>2</v>
      </c>
      <c r="K52" s="152" t="s">
        <v>43</v>
      </c>
      <c r="L52" s="153">
        <f>IF(K52='Escalas de Valoración'!$E$62,'Escalas de Valoración'!$E$63,IF(K52='Escalas de Valoración'!$F$62,'Escalas de Valoración'!$F$63,IF(K52='Escalas de Valoración'!$G$62,'Escalas de Valoración'!$G$63,IF(K52='Escalas de Valoración'!$H$62,'Escalas de Valoración'!$H$63,IF(K52='Escalas de Valoración'!$I$62,'Escalas de Valoración'!$I$63,)))))</f>
        <v>15</v>
      </c>
      <c r="M52" s="153">
        <f>J52*L52</f>
        <v>30</v>
      </c>
      <c r="N52" s="151" t="str">
        <f t="shared" ref="N52:N71" si="27">IF(M52=0,"",IF(M52&lt;=4,"BAJA",IF(AND(M52&lt;=10),"MODERADA",IF(AND(M52&lt;=30),"ALTA",IF(M52&lt;=600,"EXTREMA","")))))</f>
        <v>ALTA</v>
      </c>
      <c r="O52" s="168" t="s">
        <v>91</v>
      </c>
      <c r="P52" s="205" t="s">
        <v>275</v>
      </c>
      <c r="Q52" s="152" t="s">
        <v>83</v>
      </c>
      <c r="R52" s="153">
        <f>IF(Q52='Escalas de Valoración'!$C$64,'Escalas de Valoración'!$D$64,IF(Q52='Escalas de Valoración'!$C$65,'Escalas de Valoración'!$D$65,IF(Q52='Escalas de Valoración'!$C$66,'Escalas de Valoración'!$D$66,IF(Q52='Escalas de Valoración'!$C$67,'Escalas de Valoración'!$D$67,IF(Q52='Escalas de Valoración'!$C$68,'Escalas de Valoración'!$D$68,)))))</f>
        <v>1</v>
      </c>
      <c r="S52" s="152" t="s">
        <v>43</v>
      </c>
      <c r="T52" s="154">
        <f>IF(S52='Escalas de Valoración'!$E$62,'Escalas de Valoración'!$E$63,IF(S52='Escalas de Valoración'!$F$62,'Escalas de Valoración'!$F$63,IF(S52='Escalas de Valoración'!$G$62,'Escalas de Valoración'!$G$63,IF(S52='Escalas de Valoración'!$H$62,'Escalas de Valoración'!$H$63,IF(S52='Escalas de Valoración'!$I$62,'Escalas de Valoración'!$I$63,)))))</f>
        <v>15</v>
      </c>
      <c r="U52" s="153">
        <f t="shared" si="26"/>
        <v>15</v>
      </c>
      <c r="V52" s="151" t="str">
        <f t="shared" ref="V52:V55" si="28">IF(U52=0,"",IF(U52&lt;=4,"BAJA",IF(AND(U52&lt;=10),"MODERADA",IF(AND(U52&lt;=30),"ALTA",IF(U52&lt;=600,"EXTREMA","")))))</f>
        <v>ALTA</v>
      </c>
      <c r="W52" s="205" t="s">
        <v>274</v>
      </c>
      <c r="X52" s="205" t="s">
        <v>104</v>
      </c>
      <c r="Y52" s="205" t="s">
        <v>267</v>
      </c>
      <c r="Z52" s="205" t="s">
        <v>369</v>
      </c>
      <c r="AA52" s="206" t="s">
        <v>273</v>
      </c>
      <c r="AB52" s="206" t="s">
        <v>272</v>
      </c>
      <c r="AC52" s="149"/>
      <c r="AD52" s="149"/>
      <c r="AE52" s="157"/>
      <c r="AF52" s="157"/>
    </row>
    <row r="53" spans="1:60" ht="123.75" customHeight="1" x14ac:dyDescent="0.25">
      <c r="A53" s="149" t="s">
        <v>311</v>
      </c>
      <c r="B53" s="149" t="s">
        <v>74</v>
      </c>
      <c r="C53" s="169" t="s">
        <v>328</v>
      </c>
      <c r="D53" s="167">
        <v>41</v>
      </c>
      <c r="E53" s="205" t="s">
        <v>271</v>
      </c>
      <c r="F53" s="209" t="s">
        <v>4</v>
      </c>
      <c r="G53" s="205" t="s">
        <v>270</v>
      </c>
      <c r="H53" s="205" t="s">
        <v>269</v>
      </c>
      <c r="I53" s="152" t="s">
        <v>5</v>
      </c>
      <c r="J53" s="153">
        <f>IF(I53='Escalas de Valoración'!$C$64,'Escalas de Valoración'!$D$64,IF(I53='Escalas de Valoración'!$C$65,'Escalas de Valoración'!$D$65,IF(I53='Escalas de Valoración'!$C$66,'Escalas de Valoración'!$D$66,IF(I53='Escalas de Valoración'!$C$67,'Escalas de Valoración'!$D$67,IF(I53='Escalas de Valoración'!$C$68,'Escalas de Valoración'!$D$68,)))))</f>
        <v>2</v>
      </c>
      <c r="K53" s="152" t="s">
        <v>43</v>
      </c>
      <c r="L53" s="153">
        <f>IF(K53='Escalas de Valoración'!$E$62,'Escalas de Valoración'!$E$63,IF(K53='Escalas de Valoración'!$F$62,'Escalas de Valoración'!$F$63,IF(K53='Escalas de Valoración'!$G$62,'Escalas de Valoración'!$G$63,IF(K53='Escalas de Valoración'!$H$62,'Escalas de Valoración'!$H$63,IF(K53='Escalas de Valoración'!$I$62,'Escalas de Valoración'!$I$63,)))))</f>
        <v>15</v>
      </c>
      <c r="M53" s="153">
        <f t="shared" ref="M53:M55" si="29">J53*L53</f>
        <v>30</v>
      </c>
      <c r="N53" s="151" t="str">
        <f t="shared" si="27"/>
        <v>ALTA</v>
      </c>
      <c r="O53" s="168" t="s">
        <v>91</v>
      </c>
      <c r="P53" s="205" t="s">
        <v>268</v>
      </c>
      <c r="Q53" s="152" t="s">
        <v>83</v>
      </c>
      <c r="R53" s="153">
        <f>IF(Q53='Escalas de Valoración'!$C$64,'Escalas de Valoración'!$D$64,IF(Q53='Escalas de Valoración'!$C$65,'Escalas de Valoración'!$D$65,IF(Q53='Escalas de Valoración'!$C$66,'Escalas de Valoración'!$D$66,IF(Q53='Escalas de Valoración'!$C$67,'Escalas de Valoración'!$D$67,IF(Q53='Escalas de Valoración'!$C$68,'Escalas de Valoración'!$D$68,)))))</f>
        <v>1</v>
      </c>
      <c r="S53" s="152" t="s">
        <v>43</v>
      </c>
      <c r="T53" s="154">
        <f>IF(S53='Escalas de Valoración'!$E$62,'Escalas de Valoración'!$E$63,IF(S53='Escalas de Valoración'!$F$62,'Escalas de Valoración'!$F$63,IF(S53='Escalas de Valoración'!$G$62,'Escalas de Valoración'!$G$63,IF(S53='Escalas de Valoración'!$H$62,'Escalas de Valoración'!$H$63,IF(S53='Escalas de Valoración'!$I$62,'Escalas de Valoración'!$I$63,)))))</f>
        <v>15</v>
      </c>
      <c r="U53" s="153">
        <f t="shared" si="26"/>
        <v>15</v>
      </c>
      <c r="V53" s="151" t="str">
        <f t="shared" si="28"/>
        <v>ALTA</v>
      </c>
      <c r="W53" s="205" t="s">
        <v>370</v>
      </c>
      <c r="X53" s="205" t="s">
        <v>104</v>
      </c>
      <c r="Y53" s="205" t="s">
        <v>552</v>
      </c>
      <c r="Z53" s="205" t="s">
        <v>367</v>
      </c>
      <c r="AA53" s="206" t="s">
        <v>553</v>
      </c>
      <c r="AB53" s="206" t="s">
        <v>554</v>
      </c>
      <c r="AC53" s="149"/>
      <c r="AD53" s="149"/>
      <c r="AE53" s="157"/>
      <c r="AF53" s="157"/>
    </row>
    <row r="54" spans="1:60" ht="180" customHeight="1" x14ac:dyDescent="0.25">
      <c r="A54" s="149" t="s">
        <v>311</v>
      </c>
      <c r="B54" s="149" t="s">
        <v>76</v>
      </c>
      <c r="C54" s="169" t="s">
        <v>328</v>
      </c>
      <c r="D54" s="167">
        <v>42</v>
      </c>
      <c r="E54" s="149" t="s">
        <v>266</v>
      </c>
      <c r="F54" s="151" t="s">
        <v>4</v>
      </c>
      <c r="G54" s="176" t="s">
        <v>265</v>
      </c>
      <c r="H54" s="176" t="s">
        <v>404</v>
      </c>
      <c r="I54" s="152" t="s">
        <v>5</v>
      </c>
      <c r="J54" s="153">
        <f>IF(I54='Escalas de Valoración'!$C$64,'Escalas de Valoración'!$D$64,IF(I54='Escalas de Valoración'!$C$65,'Escalas de Valoración'!$D$65,IF(I54='Escalas de Valoración'!$C$66,'Escalas de Valoración'!$D$66,IF(I54='Escalas de Valoración'!$C$67,'Escalas de Valoración'!$D$67,IF(I54='Escalas de Valoración'!$C$68,'Escalas de Valoración'!$D$68,)))))</f>
        <v>2</v>
      </c>
      <c r="K54" s="152" t="s">
        <v>43</v>
      </c>
      <c r="L54" s="153">
        <f>IF(K54='Escalas de Valoración'!$E$62,'Escalas de Valoración'!$E$63,IF(K54='Escalas de Valoración'!$F$62,'Escalas de Valoración'!$F$63,IF(K54='Escalas de Valoración'!$G$62,'Escalas de Valoración'!$G$63,IF(K54='Escalas de Valoración'!$H$62,'Escalas de Valoración'!$H$63,IF(K54='Escalas de Valoración'!$I$62,'Escalas de Valoración'!$I$63,)))))</f>
        <v>15</v>
      </c>
      <c r="M54" s="153">
        <f t="shared" si="29"/>
        <v>30</v>
      </c>
      <c r="N54" s="151" t="str">
        <f t="shared" si="27"/>
        <v>ALTA</v>
      </c>
      <c r="O54" s="168" t="s">
        <v>91</v>
      </c>
      <c r="P54" s="176" t="s">
        <v>405</v>
      </c>
      <c r="Q54" s="152" t="s">
        <v>83</v>
      </c>
      <c r="R54" s="153">
        <f>IF(Q54='Escalas de Valoración'!$C$64,'Escalas de Valoración'!$D$64,IF(Q54='Escalas de Valoración'!$C$65,'Escalas de Valoración'!$D$65,IF(Q54='Escalas de Valoración'!$C$66,'Escalas de Valoración'!$D$66,IF(Q54='Escalas de Valoración'!$C$67,'Escalas de Valoración'!$D$67,IF(Q54='Escalas de Valoración'!$C$68,'Escalas de Valoración'!$D$68,)))))</f>
        <v>1</v>
      </c>
      <c r="S54" s="152" t="s">
        <v>43</v>
      </c>
      <c r="T54" s="154">
        <f>IF(S54='Escalas de Valoración'!$E$62,'Escalas de Valoración'!$E$63,IF(S54='Escalas de Valoración'!$F$62,'Escalas de Valoración'!$F$63,IF(S54='Escalas de Valoración'!$G$62,'Escalas de Valoración'!$G$63,IF(S54='Escalas de Valoración'!$H$62,'Escalas de Valoración'!$H$63,IF(S54='Escalas de Valoración'!$I$62,'Escalas de Valoración'!$I$63,)))))</f>
        <v>15</v>
      </c>
      <c r="U54" s="153">
        <f t="shared" si="26"/>
        <v>15</v>
      </c>
      <c r="V54" s="151" t="str">
        <f t="shared" si="28"/>
        <v>ALTA</v>
      </c>
      <c r="W54" s="176" t="s">
        <v>264</v>
      </c>
      <c r="X54" s="176" t="s">
        <v>99</v>
      </c>
      <c r="Y54" s="176" t="s">
        <v>263</v>
      </c>
      <c r="Z54" s="176" t="s">
        <v>406</v>
      </c>
      <c r="AA54" s="177" t="s">
        <v>407</v>
      </c>
      <c r="AB54" s="177" t="s">
        <v>408</v>
      </c>
      <c r="AC54" s="149"/>
      <c r="AD54" s="149"/>
      <c r="AE54" s="157"/>
      <c r="AF54" s="157"/>
    </row>
    <row r="55" spans="1:60" ht="120" customHeight="1" x14ac:dyDescent="0.25">
      <c r="A55" s="149" t="s">
        <v>311</v>
      </c>
      <c r="B55" s="149" t="s">
        <v>76</v>
      </c>
      <c r="C55" s="169" t="s">
        <v>328</v>
      </c>
      <c r="D55" s="167">
        <v>43</v>
      </c>
      <c r="E55" s="149" t="s">
        <v>262</v>
      </c>
      <c r="F55" s="151" t="s">
        <v>122</v>
      </c>
      <c r="G55" s="176" t="s">
        <v>261</v>
      </c>
      <c r="H55" s="176" t="s">
        <v>409</v>
      </c>
      <c r="I55" s="152" t="s">
        <v>5</v>
      </c>
      <c r="J55" s="153">
        <f>IF(I55='Escalas de Valoración'!$C$64,'Escalas de Valoración'!$D$64,IF(I55='Escalas de Valoración'!$C$65,'Escalas de Valoración'!$D$65,IF(I55='Escalas de Valoración'!$C$66,'Escalas de Valoración'!$D$66,IF(I55='Escalas de Valoración'!$C$67,'Escalas de Valoración'!$D$67,IF(I55='Escalas de Valoración'!$C$68,'Escalas de Valoración'!$D$68,)))))</f>
        <v>2</v>
      </c>
      <c r="K55" s="152" t="s">
        <v>43</v>
      </c>
      <c r="L55" s="153">
        <f>IF(K55='Escalas de Valoración'!$E$62,'Escalas de Valoración'!$E$63,IF(K55='Escalas de Valoración'!$F$62,'Escalas de Valoración'!$F$63,IF(K55='Escalas de Valoración'!$G$62,'Escalas de Valoración'!$G$63,IF(K55='Escalas de Valoración'!$H$62,'Escalas de Valoración'!$H$63,IF(K55='Escalas de Valoración'!$I$62,'Escalas de Valoración'!$I$63,)))))</f>
        <v>15</v>
      </c>
      <c r="M55" s="153">
        <f t="shared" si="29"/>
        <v>30</v>
      </c>
      <c r="N55" s="151" t="str">
        <f t="shared" si="27"/>
        <v>ALTA</v>
      </c>
      <c r="O55" s="168" t="s">
        <v>91</v>
      </c>
      <c r="P55" s="176" t="s">
        <v>260</v>
      </c>
      <c r="Q55" s="152" t="s">
        <v>83</v>
      </c>
      <c r="R55" s="153">
        <f>IF(Q55='Escalas de Valoración'!$C$64,'Escalas de Valoración'!$D$64,IF(Q55='Escalas de Valoración'!$C$65,'Escalas de Valoración'!$D$65,IF(Q55='Escalas de Valoración'!$C$66,'Escalas de Valoración'!$D$66,IF(Q55='Escalas de Valoración'!$C$67,'Escalas de Valoración'!$D$67,IF(Q55='Escalas de Valoración'!$C$68,'Escalas de Valoración'!$D$68,)))))</f>
        <v>1</v>
      </c>
      <c r="S55" s="152" t="s">
        <v>43</v>
      </c>
      <c r="T55" s="154">
        <f>IF(S55='Escalas de Valoración'!$E$62,'Escalas de Valoración'!$E$63,IF(S55='Escalas de Valoración'!$F$62,'Escalas de Valoración'!$F$63,IF(S55='Escalas de Valoración'!$G$62,'Escalas de Valoración'!$G$63,IF(S55='Escalas de Valoración'!$H$62,'Escalas de Valoración'!$H$63,IF(S55='Escalas de Valoración'!$I$62,'Escalas de Valoración'!$I$63,)))))</f>
        <v>15</v>
      </c>
      <c r="U55" s="153">
        <f t="shared" ref="U55" si="30">R55*T55</f>
        <v>15</v>
      </c>
      <c r="V55" s="151" t="str">
        <f t="shared" si="28"/>
        <v>ALTA</v>
      </c>
      <c r="W55" s="176" t="s">
        <v>259</v>
      </c>
      <c r="X55" s="202" t="s">
        <v>103</v>
      </c>
      <c r="Y55" s="176" t="s">
        <v>410</v>
      </c>
      <c r="Z55" s="176" t="s">
        <v>358</v>
      </c>
      <c r="AA55" s="177" t="s">
        <v>411</v>
      </c>
      <c r="AB55" s="177" t="s">
        <v>258</v>
      </c>
      <c r="AC55" s="149"/>
      <c r="AD55" s="149"/>
      <c r="AE55" s="157"/>
      <c r="AF55" s="157"/>
    </row>
    <row r="56" spans="1:60" ht="174" customHeight="1" x14ac:dyDescent="0.25">
      <c r="A56" s="301" t="s">
        <v>311</v>
      </c>
      <c r="B56" s="149" t="s">
        <v>71</v>
      </c>
      <c r="C56" s="352" t="s">
        <v>328</v>
      </c>
      <c r="D56" s="314">
        <v>44</v>
      </c>
      <c r="E56" s="314" t="s">
        <v>257</v>
      </c>
      <c r="F56" s="346" t="s">
        <v>38</v>
      </c>
      <c r="G56" s="314" t="s">
        <v>412</v>
      </c>
      <c r="H56" s="301" t="s">
        <v>256</v>
      </c>
      <c r="I56" s="337" t="s">
        <v>5</v>
      </c>
      <c r="J56" s="334">
        <f>IF(I56='Escalas de Valoración'!$C$64,'Escalas de Valoración'!$D$64,IF(I56='Escalas de Valoración'!$C$65,'Escalas de Valoración'!$D$65,IF(I56='Escalas de Valoración'!$C$66,'Escalas de Valoración'!$D$66,IF(I56='Escalas de Valoración'!$C$67,'Escalas de Valoración'!$D$67,IF(I56='Escalas de Valoración'!$C$68,'Escalas de Valoración'!$D$68,)))))</f>
        <v>2</v>
      </c>
      <c r="K56" s="337" t="s">
        <v>43</v>
      </c>
      <c r="L56" s="334">
        <f>IF(K56='Escalas de Valoración'!$E$62,'Escalas de Valoración'!$E$63,IF(K56='Escalas de Valoración'!$F$62,'Escalas de Valoración'!$F$63,IF(K56='Escalas de Valoración'!$G$62,'Escalas de Valoración'!$G$63,IF(K56='Escalas de Valoración'!$H$62,'Escalas de Valoración'!$H$63,IF(K56='Escalas de Valoración'!$I$62,'Escalas de Valoración'!$I$63,)))))</f>
        <v>15</v>
      </c>
      <c r="M56" s="289">
        <f t="shared" ref="M56:M58" si="31">J56*L56</f>
        <v>30</v>
      </c>
      <c r="N56" s="335" t="str">
        <f t="shared" si="27"/>
        <v>ALTA</v>
      </c>
      <c r="O56" s="346" t="s">
        <v>91</v>
      </c>
      <c r="P56" s="314" t="s">
        <v>255</v>
      </c>
      <c r="Q56" s="337" t="s">
        <v>83</v>
      </c>
      <c r="R56" s="334">
        <f>IF(Q56='Escalas de Valoración'!$C$64,'Escalas de Valoración'!$D$64,IF(Q56='Escalas de Valoración'!$C$65,'Escalas de Valoración'!$D$65,IF(Q56='Escalas de Valoración'!$C$66,'Escalas de Valoración'!$D$66,IF(Q56='Escalas de Valoración'!$C$67,'Escalas de Valoración'!$D$67,IF(Q56='Escalas de Valoración'!$C$68,'Escalas de Valoración'!$D$68,)))))</f>
        <v>1</v>
      </c>
      <c r="S56" s="337" t="s">
        <v>43</v>
      </c>
      <c r="T56" s="334">
        <f>IF(S56='Escalas de Valoración'!$E$62,'Escalas de Valoración'!$E$63,IF(S56='Escalas de Valoración'!$F$62,'Escalas de Valoración'!$F$63,IF(S56='Escalas de Valoración'!$G$62,'Escalas de Valoración'!$G$63,IF(S56='Escalas de Valoración'!$H$62,'Escalas de Valoración'!$H$63,IF(S56='Escalas de Valoración'!$I$62,'Escalas de Valoración'!$I$63,)))))</f>
        <v>15</v>
      </c>
      <c r="U56" s="153">
        <f t="shared" si="26"/>
        <v>15</v>
      </c>
      <c r="V56" s="335" t="str">
        <f t="shared" ref="V56:V61" si="32">IF(U56=0,"",IF(U56&lt;=4,"BAJA",IF(AND(U56&lt;=10),"MODERADA",IF(AND(U56&lt;=30),"ALTA",IF(U56&lt;=600,"EXTREMA","")))))</f>
        <v>ALTA</v>
      </c>
      <c r="W56" s="314" t="s">
        <v>413</v>
      </c>
      <c r="X56" s="314" t="s">
        <v>103</v>
      </c>
      <c r="Y56" s="314" t="s">
        <v>414</v>
      </c>
      <c r="Z56" s="314" t="s">
        <v>254</v>
      </c>
      <c r="AA56" s="325" t="s">
        <v>415</v>
      </c>
      <c r="AB56" s="325" t="s">
        <v>253</v>
      </c>
      <c r="AC56" s="314"/>
      <c r="AD56" s="314"/>
      <c r="AE56" s="325"/>
      <c r="AF56" s="325"/>
    </row>
    <row r="57" spans="1:60" ht="45" hidden="1" customHeight="1" x14ac:dyDescent="0.25">
      <c r="A57" s="302"/>
      <c r="B57" s="202" t="s">
        <v>75</v>
      </c>
      <c r="C57" s="352"/>
      <c r="D57" s="314"/>
      <c r="E57" s="314"/>
      <c r="F57" s="346"/>
      <c r="G57" s="314"/>
      <c r="H57" s="302"/>
      <c r="I57" s="337"/>
      <c r="J57" s="334">
        <f>IF(I57='Escalas de Valoración'!$C$64,'Escalas de Valoración'!$D$64,IF(I57='Escalas de Valoración'!$C$65,'Escalas de Valoración'!$D$65,IF(I57='Escalas de Valoración'!$C$66,'Escalas de Valoración'!$D$66,IF(I57='Escalas de Valoración'!$C$67,'Escalas de Valoración'!$D$67,IF(I57='Escalas de Valoración'!$C$68,'Escalas de Valoración'!$D$68,)))))</f>
        <v>0</v>
      </c>
      <c r="K57" s="337"/>
      <c r="L57" s="334">
        <f>IF(K57='Escalas de Valoración'!$E$62,'Escalas de Valoración'!$E$63,IF(K57='Escalas de Valoración'!$F$62,'Escalas de Valoración'!$F$63,IF(K57='Escalas de Valoración'!$G$62,'Escalas de Valoración'!$G$63,IF(K57='Escalas de Valoración'!$H$62,'Escalas de Valoración'!$H$63,IF(K57='Escalas de Valoración'!$I$62,'Escalas de Valoración'!$I$63,)))))</f>
        <v>0</v>
      </c>
      <c r="M57" s="290"/>
      <c r="N57" s="336"/>
      <c r="O57" s="346"/>
      <c r="P57" s="314"/>
      <c r="Q57" s="337"/>
      <c r="R57" s="334">
        <f>IF(Q57='Escalas de Valoración'!$C$64,'Escalas de Valoración'!$D$64,IF(Q57='Escalas de Valoración'!$C$65,'Escalas de Valoración'!$D$65,IF(Q57='Escalas de Valoración'!$C$66,'Escalas de Valoración'!$D$66,IF(Q57='Escalas de Valoración'!$C$67,'Escalas de Valoración'!$D$67,IF(Q57='Escalas de Valoración'!$C$68,'Escalas de Valoración'!$D$68,)))))</f>
        <v>0</v>
      </c>
      <c r="S57" s="337"/>
      <c r="T57" s="334">
        <f>IF(S57='Escalas de Valoración'!$E$62,'Escalas de Valoración'!$E$63,IF(S57='Escalas de Valoración'!$F$62,'Escalas de Valoración'!$F$63,IF(S57='Escalas de Valoración'!$G$62,'Escalas de Valoración'!$G$63,IF(S57='Escalas de Valoración'!$H$62,'Escalas de Valoración'!$H$63,IF(S57='Escalas de Valoración'!$I$62,'Escalas de Valoración'!$I$63,)))))</f>
        <v>0</v>
      </c>
      <c r="U57" s="153"/>
      <c r="V57" s="336"/>
      <c r="W57" s="314"/>
      <c r="X57" s="314"/>
      <c r="Y57" s="314"/>
      <c r="Z57" s="314"/>
      <c r="AA57" s="325"/>
      <c r="AB57" s="325"/>
      <c r="AC57" s="314"/>
      <c r="AD57" s="314"/>
      <c r="AE57" s="325"/>
      <c r="AF57" s="325"/>
    </row>
    <row r="58" spans="1:60" ht="165" customHeight="1" x14ac:dyDescent="0.25">
      <c r="A58" s="149" t="s">
        <v>311</v>
      </c>
      <c r="B58" s="202" t="s">
        <v>75</v>
      </c>
      <c r="C58" s="169" t="s">
        <v>328</v>
      </c>
      <c r="D58" s="167">
        <v>45</v>
      </c>
      <c r="E58" s="149" t="s">
        <v>252</v>
      </c>
      <c r="F58" s="151" t="s">
        <v>38</v>
      </c>
      <c r="G58" s="176" t="s">
        <v>251</v>
      </c>
      <c r="H58" s="176" t="s">
        <v>250</v>
      </c>
      <c r="I58" s="164" t="s">
        <v>5</v>
      </c>
      <c r="J58" s="153">
        <f>IF(I58='Escalas de Valoración'!$C$64,'Escalas de Valoración'!$D$64,IF(I58='Escalas de Valoración'!$C$65,'Escalas de Valoración'!$D$65,IF(I58='Escalas de Valoración'!$C$66,'Escalas de Valoración'!$D$66,IF(I58='Escalas de Valoración'!$C$67,'Escalas de Valoración'!$D$67,IF(I58='Escalas de Valoración'!$C$68,'Escalas de Valoración'!$D$68,)))))</f>
        <v>2</v>
      </c>
      <c r="K58" s="152" t="s">
        <v>43</v>
      </c>
      <c r="L58" s="153">
        <f>IF(K58='Escalas de Valoración'!$E$62,'Escalas de Valoración'!$E$63,IF(K58='Escalas de Valoración'!$F$62,'Escalas de Valoración'!$F$63,IF(K58='Escalas de Valoración'!$G$62,'Escalas de Valoración'!$G$63,IF(K58='Escalas de Valoración'!$H$62,'Escalas de Valoración'!$H$63,IF(K58='Escalas de Valoración'!$I$62,'Escalas de Valoración'!$I$63,)))))</f>
        <v>15</v>
      </c>
      <c r="M58" s="153">
        <f t="shared" si="31"/>
        <v>30</v>
      </c>
      <c r="N58" s="151" t="str">
        <f t="shared" si="27"/>
        <v>ALTA</v>
      </c>
      <c r="O58" s="168" t="s">
        <v>91</v>
      </c>
      <c r="P58" s="176" t="s">
        <v>249</v>
      </c>
      <c r="Q58" s="152" t="s">
        <v>83</v>
      </c>
      <c r="R58" s="153">
        <f>IF(Q58='Escalas de Valoración'!$C$64,'Escalas de Valoración'!$D$64,IF(Q58='Escalas de Valoración'!$C$65,'Escalas de Valoración'!$D$65,IF(Q58='Escalas de Valoración'!$C$66,'Escalas de Valoración'!$D$66,IF(Q58='Escalas de Valoración'!$C$67,'Escalas de Valoración'!$D$67,IF(Q58='Escalas de Valoración'!$C$68,'Escalas de Valoración'!$D$68,)))))</f>
        <v>1</v>
      </c>
      <c r="S58" s="152" t="s">
        <v>43</v>
      </c>
      <c r="T58" s="153">
        <f>IF(S58='Escalas de Valoración'!$E$62,'Escalas de Valoración'!$E$63,IF(S58='Escalas de Valoración'!$F$62,'Escalas de Valoración'!$F$63,IF(S58='Escalas de Valoración'!$G$62,'Escalas de Valoración'!$G$63,IF(S58='Escalas de Valoración'!$H$62,'Escalas de Valoración'!$H$63,IF(S58='Escalas de Valoración'!$I$62,'Escalas de Valoración'!$I$63,)))))</f>
        <v>15</v>
      </c>
      <c r="U58" s="153">
        <f t="shared" si="26"/>
        <v>15</v>
      </c>
      <c r="V58" s="151" t="str">
        <f t="shared" si="32"/>
        <v>ALTA</v>
      </c>
      <c r="W58" s="176" t="s">
        <v>416</v>
      </c>
      <c r="X58" s="176" t="s">
        <v>99</v>
      </c>
      <c r="Y58" s="176" t="s">
        <v>417</v>
      </c>
      <c r="Z58" s="176" t="s">
        <v>362</v>
      </c>
      <c r="AA58" s="177" t="s">
        <v>384</v>
      </c>
      <c r="AB58" s="177" t="s">
        <v>248</v>
      </c>
      <c r="AC58" s="149"/>
      <c r="AD58" s="149"/>
      <c r="AE58" s="157"/>
      <c r="AF58" s="157"/>
    </row>
    <row r="59" spans="1:60" ht="150" customHeight="1" x14ac:dyDescent="0.25">
      <c r="A59" s="149" t="s">
        <v>311</v>
      </c>
      <c r="B59" s="202" t="s">
        <v>67</v>
      </c>
      <c r="C59" s="150" t="s">
        <v>63</v>
      </c>
      <c r="D59" s="167">
        <v>46</v>
      </c>
      <c r="E59" s="149" t="s">
        <v>247</v>
      </c>
      <c r="F59" s="151" t="s">
        <v>16</v>
      </c>
      <c r="G59" s="176" t="s">
        <v>246</v>
      </c>
      <c r="H59" s="176" t="s">
        <v>245</v>
      </c>
      <c r="I59" s="164" t="s">
        <v>5</v>
      </c>
      <c r="J59" s="153">
        <f>IF(I59='Escalas de Valoración'!$C$64,'Escalas de Valoración'!$D$64,IF(I59='Escalas de Valoración'!$C$65,'Escalas de Valoración'!$D$65,IF(I59='Escalas de Valoración'!$C$66,'Escalas de Valoración'!$D$66,IF(I59='Escalas de Valoración'!$C$67,'Escalas de Valoración'!$D$67,IF(I59='Escalas de Valoración'!$C$68,'Escalas de Valoración'!$D$68,)))))</f>
        <v>2</v>
      </c>
      <c r="K59" s="152" t="s">
        <v>43</v>
      </c>
      <c r="L59" s="153">
        <f>IF(K59='Escalas de Valoración'!$E$62,'Escalas de Valoración'!$E$63,IF(K59='Escalas de Valoración'!$F$62,'Escalas de Valoración'!$F$63,IF(K59='Escalas de Valoración'!$G$62,'Escalas de Valoración'!$G$63,IF(K59='Escalas de Valoración'!$H$62,'Escalas de Valoración'!$H$63,IF(K59='Escalas de Valoración'!$I$62,'Escalas de Valoración'!$I$63,)))))</f>
        <v>15</v>
      </c>
      <c r="M59" s="153">
        <f t="shared" ref="M59:M71" si="33">J59*L59</f>
        <v>30</v>
      </c>
      <c r="N59" s="151" t="str">
        <f t="shared" si="27"/>
        <v>ALTA</v>
      </c>
      <c r="O59" s="168" t="s">
        <v>91</v>
      </c>
      <c r="P59" s="176" t="s">
        <v>364</v>
      </c>
      <c r="Q59" s="152" t="s">
        <v>83</v>
      </c>
      <c r="R59" s="153">
        <f>IF(Q59='Escalas de Valoración'!$C$64,'Escalas de Valoración'!$D$64,IF(Q59='Escalas de Valoración'!$C$65,'Escalas de Valoración'!$D$65,IF(Q59='Escalas de Valoración'!$C$66,'Escalas de Valoración'!$D$66,IF(Q59='Escalas de Valoración'!$C$67,'Escalas de Valoración'!$D$67,IF(Q59='Escalas de Valoración'!$C$68,'Escalas de Valoración'!$D$68,)))))</f>
        <v>1</v>
      </c>
      <c r="S59" s="152" t="s">
        <v>43</v>
      </c>
      <c r="T59" s="153">
        <f>IF(S59='Escalas de Valoración'!$E$62,'Escalas de Valoración'!$E$63,IF(S59='Escalas de Valoración'!$F$62,'Escalas de Valoración'!$F$63,IF(S59='Escalas de Valoración'!$G$62,'Escalas de Valoración'!$G$63,IF(S59='Escalas de Valoración'!$H$62,'Escalas de Valoración'!$H$63,IF(S59='Escalas de Valoración'!$I$62,'Escalas de Valoración'!$I$63,)))))</f>
        <v>15</v>
      </c>
      <c r="U59" s="153">
        <f t="shared" si="26"/>
        <v>15</v>
      </c>
      <c r="V59" s="151" t="str">
        <f t="shared" si="32"/>
        <v>ALTA</v>
      </c>
      <c r="W59" s="176" t="s">
        <v>244</v>
      </c>
      <c r="X59" s="176" t="s">
        <v>103</v>
      </c>
      <c r="Y59" s="176" t="s">
        <v>243</v>
      </c>
      <c r="Z59" s="176" t="s">
        <v>361</v>
      </c>
      <c r="AA59" s="177" t="s">
        <v>363</v>
      </c>
      <c r="AB59" s="177" t="s">
        <v>421</v>
      </c>
      <c r="AC59" s="149"/>
      <c r="AD59" s="149"/>
      <c r="AE59" s="157"/>
      <c r="AF59" s="157"/>
    </row>
    <row r="60" spans="1:60" ht="255" customHeight="1" x14ac:dyDescent="0.25">
      <c r="A60" s="149" t="s">
        <v>311</v>
      </c>
      <c r="B60" s="202" t="s">
        <v>344</v>
      </c>
      <c r="C60" s="150" t="s">
        <v>62</v>
      </c>
      <c r="D60" s="167">
        <v>47</v>
      </c>
      <c r="E60" s="149" t="s">
        <v>393</v>
      </c>
      <c r="F60" s="151" t="s">
        <v>122</v>
      </c>
      <c r="G60" s="176" t="s">
        <v>242</v>
      </c>
      <c r="H60" s="202" t="s">
        <v>418</v>
      </c>
      <c r="I60" s="164" t="s">
        <v>5</v>
      </c>
      <c r="J60" s="153">
        <f>IF(I60='Escalas de Valoración'!$C$64,'Escalas de Valoración'!$D$64,IF(I60='Escalas de Valoración'!$C$65,'Escalas de Valoración'!$D$65,IF(I60='Escalas de Valoración'!$C$66,'Escalas de Valoración'!$D$66,IF(I60='Escalas de Valoración'!$C$67,'Escalas de Valoración'!$D$67,IF(I60='Escalas de Valoración'!$C$68,'Escalas de Valoración'!$D$68,)))))</f>
        <v>2</v>
      </c>
      <c r="K60" s="152" t="s">
        <v>43</v>
      </c>
      <c r="L60" s="153">
        <f>IF(K60='Escalas de Valoración'!$E$62,'Escalas de Valoración'!$E$63,IF(K60='Escalas de Valoración'!$F$62,'Escalas de Valoración'!$F$63,IF(K60='Escalas de Valoración'!$G$62,'Escalas de Valoración'!$G$63,IF(K60='Escalas de Valoración'!$H$62,'Escalas de Valoración'!$H$63,IF(K60='Escalas de Valoración'!$I$62,'Escalas de Valoración'!$I$63,)))))</f>
        <v>15</v>
      </c>
      <c r="M60" s="153">
        <f t="shared" si="33"/>
        <v>30</v>
      </c>
      <c r="N60" s="151" t="str">
        <f t="shared" si="27"/>
        <v>ALTA</v>
      </c>
      <c r="O60" s="168" t="s">
        <v>91</v>
      </c>
      <c r="P60" s="176" t="s">
        <v>394</v>
      </c>
      <c r="Q60" s="152" t="s">
        <v>83</v>
      </c>
      <c r="R60" s="153">
        <f>IF(Q60='Escalas de Valoración'!$C$64,'Escalas de Valoración'!$D$64,IF(Q60='Escalas de Valoración'!$C$65,'Escalas de Valoración'!$D$65,IF(Q60='Escalas de Valoración'!$C$66,'Escalas de Valoración'!$D$66,IF(Q60='Escalas de Valoración'!$C$67,'Escalas de Valoración'!$D$67,IF(Q60='Escalas de Valoración'!$C$68,'Escalas de Valoración'!$D$68,)))))</f>
        <v>1</v>
      </c>
      <c r="S60" s="152" t="s">
        <v>43</v>
      </c>
      <c r="T60" s="153">
        <f>IF(S60='Escalas de Valoración'!$E$62,'Escalas de Valoración'!$E$63,IF(S60='Escalas de Valoración'!$F$62,'Escalas de Valoración'!$F$63,IF(S60='Escalas de Valoración'!$G$62,'Escalas de Valoración'!$G$63,IF(S60='Escalas de Valoración'!$H$62,'Escalas de Valoración'!$H$63,IF(S60='Escalas de Valoración'!$I$62,'Escalas de Valoración'!$I$63,)))))</f>
        <v>15</v>
      </c>
      <c r="U60" s="153">
        <f t="shared" si="26"/>
        <v>15</v>
      </c>
      <c r="V60" s="151" t="str">
        <f t="shared" si="32"/>
        <v>ALTA</v>
      </c>
      <c r="W60" s="176" t="s">
        <v>389</v>
      </c>
      <c r="X60" s="201" t="s">
        <v>103</v>
      </c>
      <c r="Y60" s="202" t="s">
        <v>390</v>
      </c>
      <c r="Z60" s="176" t="s">
        <v>391</v>
      </c>
      <c r="AA60" s="177" t="s">
        <v>392</v>
      </c>
      <c r="AB60" s="177" t="s">
        <v>360</v>
      </c>
      <c r="AC60" s="149"/>
      <c r="AD60" s="149"/>
      <c r="AE60" s="157"/>
      <c r="AF60" s="157"/>
    </row>
    <row r="61" spans="1:60" ht="159" customHeight="1" x14ac:dyDescent="0.25">
      <c r="A61" s="314" t="s">
        <v>311</v>
      </c>
      <c r="B61" s="314" t="s">
        <v>73</v>
      </c>
      <c r="C61" s="352" t="s">
        <v>328</v>
      </c>
      <c r="D61" s="314">
        <v>48</v>
      </c>
      <c r="E61" s="314" t="s">
        <v>395</v>
      </c>
      <c r="F61" s="346" t="s">
        <v>15</v>
      </c>
      <c r="G61" s="314" t="s">
        <v>396</v>
      </c>
      <c r="H61" s="301" t="s">
        <v>397</v>
      </c>
      <c r="I61" s="353" t="s">
        <v>5</v>
      </c>
      <c r="J61" s="334">
        <f>IF(I61='Escalas de Valoración'!$C$64,'Escalas de Valoración'!$D$64,IF(I61='Escalas de Valoración'!$C$65,'Escalas de Valoración'!$D$65,IF(I61='Escalas de Valoración'!$C$66,'Escalas de Valoración'!$D$66,IF(I61='Escalas de Valoración'!$C$67,'Escalas de Valoración'!$D$67,IF(I61='Escalas de Valoración'!$C$68,'Escalas de Valoración'!$D$68,)))))</f>
        <v>2</v>
      </c>
      <c r="K61" s="337" t="s">
        <v>43</v>
      </c>
      <c r="L61" s="334">
        <f>IF(K61='Escalas de Valoración'!$E$62,'Escalas de Valoración'!$E$63,IF(K61='Escalas de Valoración'!$F$62,'Escalas de Valoración'!$F$63,IF(K61='Escalas de Valoración'!$G$62,'Escalas de Valoración'!$G$63,IF(K61='Escalas de Valoración'!$H$62,'Escalas de Valoración'!$H$63,IF(K61='Escalas de Valoración'!$I$62,'Escalas de Valoración'!$I$63,)))))</f>
        <v>15</v>
      </c>
      <c r="M61" s="289">
        <f t="shared" si="33"/>
        <v>30</v>
      </c>
      <c r="N61" s="335" t="str">
        <f t="shared" si="27"/>
        <v>ALTA</v>
      </c>
      <c r="O61" s="346" t="s">
        <v>91</v>
      </c>
      <c r="P61" s="314" t="s">
        <v>398</v>
      </c>
      <c r="Q61" s="337" t="s">
        <v>83</v>
      </c>
      <c r="R61" s="334">
        <f>IF(Q61='Escalas de Valoración'!$C$64,'Escalas de Valoración'!$D$64,IF(Q61='Escalas de Valoración'!$C$65,'Escalas de Valoración'!$D$65,IF(Q61='Escalas de Valoración'!$C$66,'Escalas de Valoración'!$D$66,IF(Q61='Escalas de Valoración'!$C$67,'Escalas de Valoración'!$D$67,IF(Q61='Escalas de Valoración'!$C$68,'Escalas de Valoración'!$D$68,)))))</f>
        <v>1</v>
      </c>
      <c r="S61" s="337" t="s">
        <v>43</v>
      </c>
      <c r="T61" s="334">
        <f>IF(S61='Escalas de Valoración'!$E$62,'Escalas de Valoración'!$E$63,IF(S61='Escalas de Valoración'!$F$62,'Escalas de Valoración'!$F$63,IF(S61='Escalas de Valoración'!$G$62,'Escalas de Valoración'!$G$63,IF(S61='Escalas de Valoración'!$H$62,'Escalas de Valoración'!$H$63,IF(S61='Escalas de Valoración'!$I$62,'Escalas de Valoración'!$I$63,)))))</f>
        <v>15</v>
      </c>
      <c r="U61" s="153">
        <f t="shared" si="26"/>
        <v>15</v>
      </c>
      <c r="V61" s="335" t="str">
        <f t="shared" si="32"/>
        <v>ALTA</v>
      </c>
      <c r="W61" s="176" t="s">
        <v>399</v>
      </c>
      <c r="X61" s="176" t="s">
        <v>99</v>
      </c>
      <c r="Y61" s="176" t="s">
        <v>400</v>
      </c>
      <c r="Z61" s="314" t="s">
        <v>401</v>
      </c>
      <c r="AA61" s="325" t="s">
        <v>402</v>
      </c>
      <c r="AB61" s="325" t="s">
        <v>403</v>
      </c>
      <c r="AC61" s="301"/>
      <c r="AD61" s="314"/>
      <c r="AE61" s="325"/>
      <c r="AF61" s="325"/>
    </row>
    <row r="62" spans="1:60" ht="105" hidden="1" customHeight="1" x14ac:dyDescent="0.25">
      <c r="A62" s="314"/>
      <c r="B62" s="314"/>
      <c r="C62" s="352"/>
      <c r="D62" s="314"/>
      <c r="E62" s="314"/>
      <c r="F62" s="346"/>
      <c r="G62" s="314"/>
      <c r="H62" s="302"/>
      <c r="I62" s="354"/>
      <c r="J62" s="334">
        <f>IF(I62='Escalas de Valoración'!$C$64,'Escalas de Valoración'!$D$64,IF(I62='Escalas de Valoración'!$C$65,'Escalas de Valoración'!$D$65,IF(I62='Escalas de Valoración'!$C$66,'Escalas de Valoración'!$D$66,IF(I62='Escalas de Valoración'!$C$67,'Escalas de Valoración'!$D$67,IF(I62='Escalas de Valoración'!$C$68,'Escalas de Valoración'!$D$68,)))))</f>
        <v>0</v>
      </c>
      <c r="K62" s="337"/>
      <c r="L62" s="334">
        <f>IF(K62='Escalas de Valoración'!$E$62,'Escalas de Valoración'!$E$63,IF(K62='Escalas de Valoración'!$F$62,'Escalas de Valoración'!$F$63,IF(K62='Escalas de Valoración'!$G$62,'Escalas de Valoración'!$G$63,IF(K62='Escalas de Valoración'!$H$62,'Escalas de Valoración'!$H$63,IF(K62='Escalas de Valoración'!$I$62,'Escalas de Valoración'!$I$63,)))))</f>
        <v>0</v>
      </c>
      <c r="M62" s="290"/>
      <c r="N62" s="336"/>
      <c r="O62" s="346"/>
      <c r="P62" s="314"/>
      <c r="Q62" s="337"/>
      <c r="R62" s="334">
        <f>IF(Q62='Escalas de Valoración'!$C$64,'Escalas de Valoración'!$D$64,IF(Q62='Escalas de Valoración'!$C$65,'Escalas de Valoración'!$D$65,IF(Q62='Escalas de Valoración'!$C$66,'Escalas de Valoración'!$D$66,IF(Q62='Escalas de Valoración'!$C$67,'Escalas de Valoración'!$D$67,IF(Q62='Escalas de Valoración'!$C$68,'Escalas de Valoración'!$D$68,)))))</f>
        <v>0</v>
      </c>
      <c r="S62" s="337"/>
      <c r="T62" s="334">
        <f>IF(S62='Escalas de Valoración'!$E$62,'Escalas de Valoración'!$E$63,IF(S62='Escalas de Valoración'!$F$62,'Escalas de Valoración'!$F$63,IF(S62='Escalas de Valoración'!$G$62,'Escalas de Valoración'!$G$63,IF(S62='Escalas de Valoración'!$H$62,'Escalas de Valoración'!$H$63,IF(S62='Escalas de Valoración'!$I$62,'Escalas de Valoración'!$I$63,)))))</f>
        <v>0</v>
      </c>
      <c r="U62" s="158"/>
      <c r="V62" s="336"/>
      <c r="W62" s="176" t="s">
        <v>241</v>
      </c>
      <c r="X62" s="176" t="s">
        <v>103</v>
      </c>
      <c r="Y62" s="176" t="s">
        <v>240</v>
      </c>
      <c r="Z62" s="314"/>
      <c r="AA62" s="325"/>
      <c r="AB62" s="325"/>
      <c r="AC62" s="302"/>
      <c r="AD62" s="314"/>
      <c r="AE62" s="325"/>
      <c r="AF62" s="325"/>
    </row>
    <row r="63" spans="1:60" ht="195" customHeight="1" x14ac:dyDescent="0.25">
      <c r="A63" s="149" t="s">
        <v>311</v>
      </c>
      <c r="B63" s="202" t="s">
        <v>70</v>
      </c>
      <c r="C63" s="150" t="s">
        <v>328</v>
      </c>
      <c r="D63" s="149">
        <v>49</v>
      </c>
      <c r="E63" s="149" t="s">
        <v>239</v>
      </c>
      <c r="F63" s="151" t="s">
        <v>4</v>
      </c>
      <c r="G63" s="176" t="s">
        <v>371</v>
      </c>
      <c r="H63" s="176" t="s">
        <v>238</v>
      </c>
      <c r="I63" s="164" t="s">
        <v>5</v>
      </c>
      <c r="J63" s="153">
        <f>IF(I63='Escalas de Valoración'!$C$64,'Escalas de Valoración'!$D$64,IF(I63='Escalas de Valoración'!$C$65,'Escalas de Valoración'!$D$65,IF(I63='Escalas de Valoración'!$C$66,'Escalas de Valoración'!$D$66,IF(I63='Escalas de Valoración'!$C$67,'Escalas de Valoración'!$D$67,IF(I63='Escalas de Valoración'!$C$68,'Escalas de Valoración'!$D$68,)))))</f>
        <v>2</v>
      </c>
      <c r="K63" s="152" t="s">
        <v>43</v>
      </c>
      <c r="L63" s="153">
        <f>IF(K63='Escalas de Valoración'!$E$62,'Escalas de Valoración'!$E$63,IF(K63='Escalas de Valoración'!$F$62,'Escalas de Valoración'!$F$63,IF(K63='Escalas de Valoración'!$G$62,'Escalas de Valoración'!$G$63,IF(K63='Escalas de Valoración'!$H$62,'Escalas de Valoración'!$H$63,IF(K63='Escalas de Valoración'!$I$62,'Escalas de Valoración'!$I$63,)))))</f>
        <v>15</v>
      </c>
      <c r="M63" s="153">
        <f t="shared" si="33"/>
        <v>30</v>
      </c>
      <c r="N63" s="151" t="str">
        <f t="shared" si="27"/>
        <v>ALTA</v>
      </c>
      <c r="O63" s="168" t="s">
        <v>91</v>
      </c>
      <c r="P63" s="176" t="s">
        <v>237</v>
      </c>
      <c r="Q63" s="152" t="s">
        <v>83</v>
      </c>
      <c r="R63" s="153">
        <f>IF(Q63='Escalas de Valoración'!$C$64,'Escalas de Valoración'!$D$64,IF(Q63='Escalas de Valoración'!$C$65,'Escalas de Valoración'!$D$65,IF(Q63='Escalas de Valoración'!$C$66,'Escalas de Valoración'!$D$66,IF(Q63='Escalas de Valoración'!$C$67,'Escalas de Valoración'!$D$67,IF(Q63='Escalas de Valoración'!$C$68,'Escalas de Valoración'!$D$68,)))))</f>
        <v>1</v>
      </c>
      <c r="S63" s="152" t="s">
        <v>43</v>
      </c>
      <c r="T63" s="153">
        <f>IF(S63='Escalas de Valoración'!$E$62,'Escalas de Valoración'!$E$63,IF(S63='Escalas de Valoración'!$F$62,'Escalas de Valoración'!$F$63,IF(S63='Escalas de Valoración'!$G$62,'Escalas de Valoración'!$G$63,IF(S63='Escalas de Valoración'!$H$62,'Escalas de Valoración'!$H$63,IF(S63='Escalas de Valoración'!$I$62,'Escalas de Valoración'!$I$63,)))))</f>
        <v>15</v>
      </c>
      <c r="U63" s="153">
        <f t="shared" ref="U63:U71" si="34">R63*T63</f>
        <v>15</v>
      </c>
      <c r="V63" s="151" t="str">
        <f>IF(U63=0,"",IF(U63&lt;=4,"BAJA",IF(AND(U63=10),"MODERADA",IF(AND(U63&lt;=30),"ALTA",IF(U63&lt;=600,"EXTREMA","")))))</f>
        <v>ALTA</v>
      </c>
      <c r="W63" s="176" t="s">
        <v>236</v>
      </c>
      <c r="X63" s="176" t="s">
        <v>99</v>
      </c>
      <c r="Y63" s="176" t="s">
        <v>231</v>
      </c>
      <c r="Z63" s="176" t="s">
        <v>230</v>
      </c>
      <c r="AA63" s="177" t="s">
        <v>235</v>
      </c>
      <c r="AB63" s="177" t="s">
        <v>228</v>
      </c>
      <c r="AC63" s="149"/>
      <c r="AD63" s="149"/>
      <c r="AE63" s="157"/>
      <c r="AF63" s="157"/>
    </row>
    <row r="64" spans="1:60" ht="120" customHeight="1" x14ac:dyDescent="0.25">
      <c r="A64" s="149" t="s">
        <v>311</v>
      </c>
      <c r="B64" s="202" t="s">
        <v>70</v>
      </c>
      <c r="C64" s="169" t="s">
        <v>328</v>
      </c>
      <c r="D64" s="149">
        <v>50</v>
      </c>
      <c r="E64" s="149" t="s">
        <v>234</v>
      </c>
      <c r="F64" s="151" t="s">
        <v>4</v>
      </c>
      <c r="G64" s="176" t="s">
        <v>233</v>
      </c>
      <c r="H64" s="176" t="s">
        <v>232</v>
      </c>
      <c r="I64" s="164" t="s">
        <v>5</v>
      </c>
      <c r="J64" s="153">
        <f>IF(I64='Escalas de Valoración'!$C$64,'Escalas de Valoración'!$D$64,IF(I64='Escalas de Valoración'!$C$65,'Escalas de Valoración'!$D$65,IF(I64='Escalas de Valoración'!$C$66,'Escalas de Valoración'!$D$66,IF(I64='Escalas de Valoración'!$C$67,'Escalas de Valoración'!$D$67,IF(I64='Escalas de Valoración'!$C$68,'Escalas de Valoración'!$D$68,)))))</f>
        <v>2</v>
      </c>
      <c r="K64" s="152" t="s">
        <v>43</v>
      </c>
      <c r="L64" s="153">
        <f>IF(K64='Escalas de Valoración'!$E$62,'Escalas de Valoración'!$E$63,IF(K64='Escalas de Valoración'!$F$62,'Escalas de Valoración'!$F$63,IF(K64='Escalas de Valoración'!$G$62,'Escalas de Valoración'!$G$63,IF(K64='Escalas de Valoración'!$H$62,'Escalas de Valoración'!$H$63,IF(K64='Escalas de Valoración'!$I$62,'Escalas de Valoración'!$I$63,)))))</f>
        <v>15</v>
      </c>
      <c r="M64" s="153">
        <f t="shared" si="33"/>
        <v>30</v>
      </c>
      <c r="N64" s="151" t="str">
        <f t="shared" si="27"/>
        <v>ALTA</v>
      </c>
      <c r="O64" s="168" t="s">
        <v>91</v>
      </c>
      <c r="P64" s="176" t="s">
        <v>388</v>
      </c>
      <c r="Q64" s="152" t="s">
        <v>83</v>
      </c>
      <c r="R64" s="153">
        <f>IF(Q64='Escalas de Valoración'!$C$64,'Escalas de Valoración'!$D$64,IF(Q64='Escalas de Valoración'!$C$65,'Escalas de Valoración'!$D$65,IF(Q64='Escalas de Valoración'!$C$66,'Escalas de Valoración'!$D$66,IF(Q64='Escalas de Valoración'!$C$67,'Escalas de Valoración'!$D$67,IF(Q64='Escalas de Valoración'!$C$68,'Escalas de Valoración'!$D$68,)))))</f>
        <v>1</v>
      </c>
      <c r="S64" s="152" t="s">
        <v>43</v>
      </c>
      <c r="T64" s="153">
        <f>IF(S64='Escalas de Valoración'!$E$62,'Escalas de Valoración'!$E$63,IF(S64='Escalas de Valoración'!$F$62,'Escalas de Valoración'!$F$63,IF(S64='Escalas de Valoración'!$G$62,'Escalas de Valoración'!$G$63,IF(S64='Escalas de Valoración'!$H$62,'Escalas de Valoración'!$H$63,IF(S64='Escalas de Valoración'!$I$62,'Escalas de Valoración'!$I$63,)))))</f>
        <v>15</v>
      </c>
      <c r="U64" s="153">
        <f t="shared" si="34"/>
        <v>15</v>
      </c>
      <c r="V64" s="151" t="str">
        <f t="shared" ref="V64:V71" si="35">IF(U64=0,"",IF(U64&lt;=4,"BAJA",IF(AND(U64=10),"MODERADA",IF(AND(U64&lt;=30),"ALTA",IF(U64&lt;=600,"EXTREMA","")))))</f>
        <v>ALTA</v>
      </c>
      <c r="W64" s="176" t="s">
        <v>385</v>
      </c>
      <c r="X64" s="176" t="s">
        <v>99</v>
      </c>
      <c r="Y64" s="176" t="s">
        <v>231</v>
      </c>
      <c r="Z64" s="176" t="s">
        <v>386</v>
      </c>
      <c r="AA64" s="177" t="s">
        <v>229</v>
      </c>
      <c r="AB64" s="177" t="s">
        <v>387</v>
      </c>
      <c r="AC64" s="149"/>
      <c r="AD64" s="149"/>
      <c r="AE64" s="157"/>
      <c r="AF64" s="157"/>
    </row>
    <row r="65" spans="1:32" ht="149.25" customHeight="1" x14ac:dyDescent="0.25">
      <c r="A65" s="149" t="s">
        <v>311</v>
      </c>
      <c r="B65" s="202" t="s">
        <v>73</v>
      </c>
      <c r="C65" s="169" t="s">
        <v>328</v>
      </c>
      <c r="D65" s="149">
        <v>51</v>
      </c>
      <c r="E65" s="149" t="s">
        <v>227</v>
      </c>
      <c r="F65" s="151" t="s">
        <v>4</v>
      </c>
      <c r="G65" s="176" t="s">
        <v>226</v>
      </c>
      <c r="H65" s="176" t="s">
        <v>225</v>
      </c>
      <c r="I65" s="164" t="s">
        <v>5</v>
      </c>
      <c r="J65" s="153">
        <f>IF(I65='Escalas de Valoración'!$C$64,'Escalas de Valoración'!$D$64,IF(I65='Escalas de Valoración'!$C$65,'Escalas de Valoración'!$D$65,IF(I65='Escalas de Valoración'!$C$66,'Escalas de Valoración'!$D$66,IF(I65='Escalas de Valoración'!$C$67,'Escalas de Valoración'!$D$67,IF(I65='Escalas de Valoración'!$C$68,'Escalas de Valoración'!$D$68,)))))</f>
        <v>2</v>
      </c>
      <c r="K65" s="152" t="s">
        <v>43</v>
      </c>
      <c r="L65" s="153">
        <f>IF(K65='Escalas de Valoración'!$E$62,'Escalas de Valoración'!$E$63,IF(K65='Escalas de Valoración'!$F$62,'Escalas de Valoración'!$F$63,IF(K65='Escalas de Valoración'!$G$62,'Escalas de Valoración'!$G$63,IF(K65='Escalas de Valoración'!$H$62,'Escalas de Valoración'!$H$63,IF(K65='Escalas de Valoración'!$I$62,'Escalas de Valoración'!$I$63,)))))</f>
        <v>15</v>
      </c>
      <c r="M65" s="153">
        <f t="shared" si="33"/>
        <v>30</v>
      </c>
      <c r="N65" s="151" t="str">
        <f t="shared" si="27"/>
        <v>ALTA</v>
      </c>
      <c r="O65" s="168" t="s">
        <v>91</v>
      </c>
      <c r="P65" s="176" t="s">
        <v>224</v>
      </c>
      <c r="Q65" s="152" t="s">
        <v>83</v>
      </c>
      <c r="R65" s="153">
        <f>IF(Q65='Escalas de Valoración'!$C$64,'Escalas de Valoración'!$D$64,IF(Q65='Escalas de Valoración'!$C$65,'Escalas de Valoración'!$D$65,IF(Q65='Escalas de Valoración'!$C$66,'Escalas de Valoración'!$D$66,IF(Q65='Escalas de Valoración'!$C$67,'Escalas de Valoración'!$D$67,IF(Q65='Escalas de Valoración'!$C$68,'Escalas de Valoración'!$D$68,)))))</f>
        <v>1</v>
      </c>
      <c r="S65" s="152" t="s">
        <v>43</v>
      </c>
      <c r="T65" s="153">
        <f>IF(S65='Escalas de Valoración'!$E$62,'Escalas de Valoración'!$E$63,IF(S65='Escalas de Valoración'!$F$62,'Escalas de Valoración'!$F$63,IF(S65='Escalas de Valoración'!$G$62,'Escalas de Valoración'!$G$63,IF(S65='Escalas de Valoración'!$H$62,'Escalas de Valoración'!$H$63,IF(S65='Escalas de Valoración'!$I$62,'Escalas de Valoración'!$I$63,)))))</f>
        <v>15</v>
      </c>
      <c r="U65" s="153">
        <f t="shared" si="34"/>
        <v>15</v>
      </c>
      <c r="V65" s="151" t="str">
        <f t="shared" si="35"/>
        <v>ALTA</v>
      </c>
      <c r="W65" s="176" t="s">
        <v>223</v>
      </c>
      <c r="X65" s="176" t="s">
        <v>104</v>
      </c>
      <c r="Y65" s="176" t="s">
        <v>372</v>
      </c>
      <c r="Z65" s="176" t="s">
        <v>222</v>
      </c>
      <c r="AA65" s="177" t="s">
        <v>221</v>
      </c>
      <c r="AB65" s="177" t="s">
        <v>220</v>
      </c>
      <c r="AC65" s="159"/>
      <c r="AD65" s="149"/>
      <c r="AE65" s="157"/>
      <c r="AF65" s="157"/>
    </row>
    <row r="66" spans="1:32" ht="105" customHeight="1" x14ac:dyDescent="0.25">
      <c r="A66" s="149" t="s">
        <v>311</v>
      </c>
      <c r="B66" s="202" t="s">
        <v>72</v>
      </c>
      <c r="C66" s="169" t="s">
        <v>328</v>
      </c>
      <c r="D66" s="149">
        <v>52</v>
      </c>
      <c r="E66" s="149" t="s">
        <v>219</v>
      </c>
      <c r="F66" s="151" t="s">
        <v>16</v>
      </c>
      <c r="G66" s="176" t="s">
        <v>218</v>
      </c>
      <c r="H66" s="176" t="s">
        <v>217</v>
      </c>
      <c r="I66" s="164" t="s">
        <v>5</v>
      </c>
      <c r="J66" s="153">
        <f>IF(I66='Escalas de Valoración'!$C$64,'Escalas de Valoración'!$D$64,IF(I66='Escalas de Valoración'!$C$65,'Escalas de Valoración'!$D$65,IF(I66='Escalas de Valoración'!$C$66,'Escalas de Valoración'!$D$66,IF(I66='Escalas de Valoración'!$C$67,'Escalas de Valoración'!$D$67,IF(I66='Escalas de Valoración'!$C$68,'Escalas de Valoración'!$D$68,)))))</f>
        <v>2</v>
      </c>
      <c r="K66" s="152" t="s">
        <v>43</v>
      </c>
      <c r="L66" s="153">
        <f>IF(K66='Escalas de Valoración'!$E$62,'Escalas de Valoración'!$E$63,IF(K66='Escalas de Valoración'!$F$62,'Escalas de Valoración'!$F$63,IF(K66='Escalas de Valoración'!$G$62,'Escalas de Valoración'!$G$63,IF(K66='Escalas de Valoración'!$H$62,'Escalas de Valoración'!$H$63,IF(K66='Escalas de Valoración'!$I$62,'Escalas de Valoración'!$I$63,)))))</f>
        <v>15</v>
      </c>
      <c r="M66" s="153">
        <f t="shared" si="33"/>
        <v>30</v>
      </c>
      <c r="N66" s="151" t="str">
        <f t="shared" si="27"/>
        <v>ALTA</v>
      </c>
      <c r="O66" s="168" t="s">
        <v>91</v>
      </c>
      <c r="P66" s="176" t="s">
        <v>216</v>
      </c>
      <c r="Q66" s="152" t="s">
        <v>83</v>
      </c>
      <c r="R66" s="153">
        <f>IF(Q66='Escalas de Valoración'!$C$64,'Escalas de Valoración'!$D$64,IF(Q66='Escalas de Valoración'!$C$65,'Escalas de Valoración'!$D$65,IF(Q66='Escalas de Valoración'!$C$66,'Escalas de Valoración'!$D$66,IF(Q66='Escalas de Valoración'!$C$67,'Escalas de Valoración'!$D$67,IF(Q66='Escalas de Valoración'!$C$68,'Escalas de Valoración'!$D$68,)))))</f>
        <v>1</v>
      </c>
      <c r="S66" s="152" t="s">
        <v>43</v>
      </c>
      <c r="T66" s="153">
        <f>IF(S66='Escalas de Valoración'!$E$62,'Escalas de Valoración'!$E$63,IF(S66='Escalas de Valoración'!$F$62,'Escalas de Valoración'!$F$63,IF(S66='Escalas de Valoración'!$G$62,'Escalas de Valoración'!$G$63,IF(S66='Escalas de Valoración'!$H$62,'Escalas de Valoración'!$H$63,IF(S66='Escalas de Valoración'!$I$62,'Escalas de Valoración'!$I$63,)))))</f>
        <v>15</v>
      </c>
      <c r="U66" s="153">
        <f t="shared" si="34"/>
        <v>15</v>
      </c>
      <c r="V66" s="151" t="str">
        <f t="shared" si="35"/>
        <v>ALTA</v>
      </c>
      <c r="W66" s="176" t="s">
        <v>215</v>
      </c>
      <c r="X66" s="176" t="s">
        <v>99</v>
      </c>
      <c r="Y66" s="176" t="s">
        <v>214</v>
      </c>
      <c r="Z66" s="176" t="s">
        <v>373</v>
      </c>
      <c r="AA66" s="177" t="s">
        <v>213</v>
      </c>
      <c r="AB66" s="177" t="s">
        <v>212</v>
      </c>
      <c r="AC66" s="149"/>
      <c r="AD66" s="149"/>
      <c r="AE66" s="157"/>
      <c r="AF66" s="157"/>
    </row>
    <row r="67" spans="1:32" ht="203.25" customHeight="1" x14ac:dyDescent="0.25">
      <c r="A67" s="194" t="s">
        <v>311</v>
      </c>
      <c r="B67" s="200" t="s">
        <v>72</v>
      </c>
      <c r="C67" s="199" t="s">
        <v>328</v>
      </c>
      <c r="D67" s="194">
        <v>53</v>
      </c>
      <c r="E67" s="194" t="s">
        <v>211</v>
      </c>
      <c r="F67" s="193" t="s">
        <v>16</v>
      </c>
      <c r="G67" s="194" t="s">
        <v>210</v>
      </c>
      <c r="H67" s="194" t="s">
        <v>209</v>
      </c>
      <c r="I67" s="198" t="s">
        <v>5</v>
      </c>
      <c r="J67" s="200">
        <f>IF(I67='Escalas de Valoración'!$C$64,'Escalas de Valoración'!$D$64,IF(I67='Escalas de Valoración'!$C$65,'Escalas de Valoración'!$D$65,IF(I67='Escalas de Valoración'!$C$66,'Escalas de Valoración'!$D$66,IF(I67='Escalas de Valoración'!$C$67,'Escalas de Valoración'!$D$67,IF(I67='Escalas de Valoración'!$C$68,'Escalas de Valoración'!$D$68,)))))</f>
        <v>2</v>
      </c>
      <c r="K67" s="198" t="s">
        <v>43</v>
      </c>
      <c r="L67" s="200">
        <f>IF(K67='Escalas de Valoración'!$E$62,'Escalas de Valoración'!$E$63,IF(K67='Escalas de Valoración'!$F$62,'Escalas de Valoración'!$F$63,IF(K67='Escalas de Valoración'!$G$62,'Escalas de Valoración'!$G$63,IF(K67='Escalas de Valoración'!$H$62,'Escalas de Valoración'!$H$63,IF(K67='Escalas de Valoración'!$I$62,'Escalas de Valoración'!$I$63,)))))</f>
        <v>15</v>
      </c>
      <c r="M67" s="153">
        <f t="shared" si="33"/>
        <v>30</v>
      </c>
      <c r="N67" s="193" t="str">
        <f t="shared" si="27"/>
        <v>ALTA</v>
      </c>
      <c r="O67" s="193" t="s">
        <v>91</v>
      </c>
      <c r="P67" s="194" t="s">
        <v>208</v>
      </c>
      <c r="Q67" s="198" t="s">
        <v>83</v>
      </c>
      <c r="R67" s="200">
        <f>IF(Q67='Escalas de Valoración'!$C$64,'Escalas de Valoración'!$D$64,IF(Q67='Escalas de Valoración'!$C$65,'Escalas de Valoración'!$D$65,IF(Q67='Escalas de Valoración'!$C$66,'Escalas de Valoración'!$D$66,IF(Q67='Escalas de Valoración'!$C$67,'Escalas de Valoración'!$D$67,IF(Q67='Escalas de Valoración'!$C$68,'Escalas de Valoración'!$D$68,)))))</f>
        <v>1</v>
      </c>
      <c r="S67" s="198" t="s">
        <v>43</v>
      </c>
      <c r="T67" s="197">
        <f>IF(S67='Escalas de Valoración'!$E$62,'Escalas de Valoración'!$E$63,IF(S67='Escalas de Valoración'!$F$62,'Escalas de Valoración'!$F$63,IF(S67='Escalas de Valoración'!$G$62,'Escalas de Valoración'!$G$63,IF(S67='Escalas de Valoración'!$H$62,'Escalas de Valoración'!$H$63,IF(S67='Escalas de Valoración'!$I$62,'Escalas de Valoración'!$I$63,)))))</f>
        <v>15</v>
      </c>
      <c r="U67" s="153">
        <f t="shared" si="34"/>
        <v>15</v>
      </c>
      <c r="V67" s="193" t="str">
        <f t="shared" si="35"/>
        <v>ALTA</v>
      </c>
      <c r="W67" s="176" t="s">
        <v>419</v>
      </c>
      <c r="X67" s="196" t="s">
        <v>100</v>
      </c>
      <c r="Y67" s="176" t="s">
        <v>374</v>
      </c>
      <c r="Z67" s="176" t="s">
        <v>373</v>
      </c>
      <c r="AA67" s="195" t="s">
        <v>420</v>
      </c>
      <c r="AB67" s="195" t="s">
        <v>207</v>
      </c>
      <c r="AC67" s="149"/>
      <c r="AD67" s="149"/>
      <c r="AE67" s="157"/>
      <c r="AF67" s="157"/>
    </row>
    <row r="68" spans="1:32" ht="105" customHeight="1" x14ac:dyDescent="0.25">
      <c r="A68" s="187" t="s">
        <v>311</v>
      </c>
      <c r="B68" s="202" t="s">
        <v>72</v>
      </c>
      <c r="C68" s="190" t="s">
        <v>328</v>
      </c>
      <c r="D68" s="187">
        <v>54</v>
      </c>
      <c r="E68" s="187" t="s">
        <v>375</v>
      </c>
      <c r="F68" s="191" t="s">
        <v>16</v>
      </c>
      <c r="G68" s="187" t="s">
        <v>376</v>
      </c>
      <c r="H68" s="187" t="s">
        <v>381</v>
      </c>
      <c r="I68" s="188" t="s">
        <v>5</v>
      </c>
      <c r="J68" s="189">
        <f>IF(I68='Escalas de Valoración'!$C$64,'Escalas de Valoración'!$D$64,IF(I68='Escalas de Valoración'!$C$65,'Escalas de Valoración'!$D$65,IF(I68='Escalas de Valoración'!$C$66,'Escalas de Valoración'!$D$66,IF(I68='Escalas de Valoración'!$C$67,'Escalas de Valoración'!$D$67,IF(I68='Escalas de Valoración'!$C$68,'Escalas de Valoración'!$D$68,)))))</f>
        <v>2</v>
      </c>
      <c r="K68" s="188" t="s">
        <v>43</v>
      </c>
      <c r="L68" s="189">
        <f>IF(K68='Escalas de Valoración'!$E$62,'Escalas de Valoración'!$E$63,IF(K68='Escalas de Valoración'!$F$62,'Escalas de Valoración'!$F$63,IF(K68='Escalas de Valoración'!$G$62,'Escalas de Valoración'!$G$63,IF(K68='Escalas de Valoración'!$H$62,'Escalas de Valoración'!$H$63,IF(K68='Escalas de Valoración'!$I$62,'Escalas de Valoración'!$I$63,)))))</f>
        <v>15</v>
      </c>
      <c r="M68" s="189">
        <f t="shared" ref="M68:M70" si="36">J68*L68</f>
        <v>30</v>
      </c>
      <c r="N68" s="191" t="str">
        <f t="shared" ref="N68:N70" si="37">IF(M68=0,"",IF(M68&lt;=4,"BAJA",IF(AND(M68&lt;=10),"MODERADA",IF(AND(M68&lt;=30),"ALTA",IF(M68&lt;=600,"EXTREMA","")))))</f>
        <v>ALTA</v>
      </c>
      <c r="O68" s="191" t="s">
        <v>91</v>
      </c>
      <c r="P68" s="187" t="s">
        <v>377</v>
      </c>
      <c r="Q68" s="188" t="s">
        <v>83</v>
      </c>
      <c r="R68" s="189">
        <f>IF(Q68='Escalas de Valoración'!$C$64,'Escalas de Valoración'!$D$64,IF(Q68='Escalas de Valoración'!$C$65,'Escalas de Valoración'!$D$65,IF(Q68='Escalas de Valoración'!$C$66,'Escalas de Valoración'!$D$66,IF(Q68='Escalas de Valoración'!$C$67,'Escalas de Valoración'!$D$67,IF(Q68='Escalas de Valoración'!$C$68,'Escalas de Valoración'!$D$68,)))))</f>
        <v>1</v>
      </c>
      <c r="S68" s="188" t="s">
        <v>43</v>
      </c>
      <c r="T68" s="189">
        <f>IF(S68='Escalas de Valoración'!$E$62,'Escalas de Valoración'!$E$63,IF(S68='Escalas de Valoración'!$F$62,'Escalas de Valoración'!$F$63,IF(S68='Escalas de Valoración'!$G$62,'Escalas de Valoración'!$G$63,IF(S68='Escalas de Valoración'!$H$62,'Escalas de Valoración'!$H$63,IF(S68='Escalas de Valoración'!$I$62,'Escalas de Valoración'!$I$63,)))))</f>
        <v>15</v>
      </c>
      <c r="U68" s="189">
        <f t="shared" ref="U68:U70" si="38">R68*T68</f>
        <v>15</v>
      </c>
      <c r="V68" s="191" t="str">
        <f t="shared" ref="V68:V70" si="39">IF(U68=0,"",IF(U68&lt;=4,"BAJA",IF(AND(U68=10),"MODERADA",IF(AND(U68&lt;=30),"ALTA",IF(U68&lt;=600,"EXTREMA","")))))</f>
        <v>ALTA</v>
      </c>
      <c r="W68" s="187" t="s">
        <v>379</v>
      </c>
      <c r="X68" s="187" t="s">
        <v>104</v>
      </c>
      <c r="Y68" s="187" t="s">
        <v>378</v>
      </c>
      <c r="Z68" s="187" t="s">
        <v>380</v>
      </c>
      <c r="AA68" s="192" t="s">
        <v>382</v>
      </c>
      <c r="AB68" s="192" t="s">
        <v>383</v>
      </c>
      <c r="AC68" s="187"/>
      <c r="AD68" s="187"/>
      <c r="AE68" s="192"/>
      <c r="AF68" s="192"/>
    </row>
    <row r="69" spans="1:32" s="224" customFormat="1" ht="165" customHeight="1" x14ac:dyDescent="0.25">
      <c r="A69" s="205" t="s">
        <v>311</v>
      </c>
      <c r="B69" s="205" t="s">
        <v>77</v>
      </c>
      <c r="C69" s="210" t="s">
        <v>331</v>
      </c>
      <c r="D69" s="205">
        <v>55</v>
      </c>
      <c r="E69" s="205" t="s">
        <v>206</v>
      </c>
      <c r="F69" s="209" t="s">
        <v>4</v>
      </c>
      <c r="G69" s="205" t="s">
        <v>205</v>
      </c>
      <c r="H69" s="205" t="s">
        <v>204</v>
      </c>
      <c r="I69" s="208" t="s">
        <v>5</v>
      </c>
      <c r="J69" s="207">
        <f>IF(I69='[7]Escalas de Valoración'!$C$64,'[7]Escalas de Valoración'!$D$64,IF(I69='[7]Escalas de Valoración'!$C$65,'[7]Escalas de Valoración'!$D$65,IF(I69='[7]Escalas de Valoración'!$C$66,'[7]Escalas de Valoración'!$D$66,IF(I69='[7]Escalas de Valoración'!$C$67,'[7]Escalas de Valoración'!$D$67,IF(I69='[7]Escalas de Valoración'!$C$68,'[7]Escalas de Valoración'!$D$68,)))))</f>
        <v>2</v>
      </c>
      <c r="K69" s="208" t="s">
        <v>43</v>
      </c>
      <c r="L69" s="207">
        <f>IF(K69='[7]Escalas de Valoración'!$E$62,'[7]Escalas de Valoración'!$E$63,IF(K69='[7]Escalas de Valoración'!$F$62,'[7]Escalas de Valoración'!$F$63,IF(K69='[7]Escalas de Valoración'!$G$62,'[7]Escalas de Valoración'!$G$63,IF(K69='[7]Escalas de Valoración'!$H$62,'[7]Escalas de Valoración'!$H$63,IF(K69='[7]Escalas de Valoración'!$I$62,'[7]Escalas de Valoración'!$I$63,)))))</f>
        <v>15</v>
      </c>
      <c r="M69" s="207">
        <f t="shared" si="36"/>
        <v>30</v>
      </c>
      <c r="N69" s="209" t="str">
        <f t="shared" si="37"/>
        <v>ALTA</v>
      </c>
      <c r="O69" s="209" t="s">
        <v>91</v>
      </c>
      <c r="P69" s="205" t="s">
        <v>365</v>
      </c>
      <c r="Q69" s="208" t="s">
        <v>83</v>
      </c>
      <c r="R69" s="207">
        <f>IF(Q69='[7]Escalas de Valoración'!$C$64,'[7]Escalas de Valoración'!$D$64,IF(Q69='[7]Escalas de Valoración'!$C$65,'[7]Escalas de Valoración'!$D$65,IF(Q69='[7]Escalas de Valoración'!$C$66,'[7]Escalas de Valoración'!$D$66,IF(Q69='[7]Escalas de Valoración'!$C$67,'[7]Escalas de Valoración'!$D$67,IF(Q69='[7]Escalas de Valoración'!$C$68,'[7]Escalas de Valoración'!$D$68,)))))</f>
        <v>1</v>
      </c>
      <c r="S69" s="208" t="s">
        <v>43</v>
      </c>
      <c r="T69" s="207">
        <f>IF(S69='[7]Escalas de Valoración'!$E$62,'[7]Escalas de Valoración'!$E$63,IF(S69='[7]Escalas de Valoración'!$F$62,'[7]Escalas de Valoración'!$F$63,IF(S69='[7]Escalas de Valoración'!$G$62,'[7]Escalas de Valoración'!$G$63,IF(S69='[7]Escalas de Valoración'!$H$62,'[7]Escalas de Valoración'!$H$63,IF(S69='[7]Escalas de Valoración'!$I$62,'[7]Escalas de Valoración'!$I$63,)))))</f>
        <v>15</v>
      </c>
      <c r="U69" s="207">
        <f t="shared" si="38"/>
        <v>15</v>
      </c>
      <c r="V69" s="209" t="str">
        <f t="shared" si="39"/>
        <v>ALTA</v>
      </c>
      <c r="W69" s="205" t="s">
        <v>203</v>
      </c>
      <c r="X69" s="205" t="s">
        <v>99</v>
      </c>
      <c r="Y69" s="205" t="s">
        <v>202</v>
      </c>
      <c r="Z69" s="205" t="s">
        <v>111</v>
      </c>
      <c r="AA69" s="206" t="s">
        <v>201</v>
      </c>
      <c r="AB69" s="206" t="s">
        <v>200</v>
      </c>
      <c r="AC69" s="205"/>
      <c r="AD69" s="205"/>
      <c r="AE69" s="206"/>
      <c r="AF69" s="206"/>
    </row>
    <row r="70" spans="1:32" s="224" customFormat="1" ht="105" customHeight="1" x14ac:dyDescent="0.25">
      <c r="A70" s="205" t="s">
        <v>311</v>
      </c>
      <c r="B70" s="205" t="s">
        <v>77</v>
      </c>
      <c r="C70" s="210" t="s">
        <v>331</v>
      </c>
      <c r="D70" s="205">
        <v>56</v>
      </c>
      <c r="E70" s="160" t="s">
        <v>548</v>
      </c>
      <c r="F70" s="209" t="s">
        <v>4</v>
      </c>
      <c r="G70" s="205" t="s">
        <v>199</v>
      </c>
      <c r="H70" s="205" t="s">
        <v>198</v>
      </c>
      <c r="I70" s="208" t="s">
        <v>5</v>
      </c>
      <c r="J70" s="207">
        <f>IF(I70='[7]Escalas de Valoración'!$C$64,'[7]Escalas de Valoración'!$D$64,IF(I70='[7]Escalas de Valoración'!$C$65,'[7]Escalas de Valoración'!$D$65,IF(I70='[7]Escalas de Valoración'!$C$66,'[7]Escalas de Valoración'!$D$66,IF(I70='[7]Escalas de Valoración'!$C$67,'[7]Escalas de Valoración'!$D$67,IF(I70='[7]Escalas de Valoración'!$C$68,'[7]Escalas de Valoración'!$D$68,)))))</f>
        <v>2</v>
      </c>
      <c r="K70" s="208" t="s">
        <v>43</v>
      </c>
      <c r="L70" s="207">
        <f>IF(K70='[7]Escalas de Valoración'!$E$62,'[7]Escalas de Valoración'!$E$63,IF(K70='[7]Escalas de Valoración'!$F$62,'[7]Escalas de Valoración'!$F$63,IF(K70='[7]Escalas de Valoración'!$G$62,'[7]Escalas de Valoración'!$G$63,IF(K70='[7]Escalas de Valoración'!$H$62,'[7]Escalas de Valoración'!$H$63,IF(K70='[7]Escalas de Valoración'!$I$62,'[7]Escalas de Valoración'!$I$63,)))))</f>
        <v>15</v>
      </c>
      <c r="M70" s="207">
        <f t="shared" si="36"/>
        <v>30</v>
      </c>
      <c r="N70" s="209" t="str">
        <f t="shared" si="37"/>
        <v>ALTA</v>
      </c>
      <c r="O70" s="209" t="s">
        <v>91</v>
      </c>
      <c r="P70" s="205" t="s">
        <v>549</v>
      </c>
      <c r="Q70" s="208" t="s">
        <v>83</v>
      </c>
      <c r="R70" s="207">
        <f>IF(Q70='[7]Escalas de Valoración'!$C$64,'[7]Escalas de Valoración'!$D$64,IF(Q70='[7]Escalas de Valoración'!$C$65,'[7]Escalas de Valoración'!$D$65,IF(Q70='[7]Escalas de Valoración'!$C$66,'[7]Escalas de Valoración'!$D$66,IF(Q70='[7]Escalas de Valoración'!$C$67,'[7]Escalas de Valoración'!$D$67,IF(Q70='[7]Escalas de Valoración'!$C$68,'[7]Escalas de Valoración'!$D$68,)))))</f>
        <v>1</v>
      </c>
      <c r="S70" s="208" t="s">
        <v>43</v>
      </c>
      <c r="T70" s="207">
        <f>IF(S70='[7]Escalas de Valoración'!$E$62,'[7]Escalas de Valoración'!$E$63,IF(S70='[7]Escalas de Valoración'!$F$62,'[7]Escalas de Valoración'!$F$63,IF(S70='[7]Escalas de Valoración'!$G$62,'[7]Escalas de Valoración'!$G$63,IF(S70='[7]Escalas de Valoración'!$H$62,'[7]Escalas de Valoración'!$H$63,IF(S70='[7]Escalas de Valoración'!$I$62,'[7]Escalas de Valoración'!$I$63,)))))</f>
        <v>15</v>
      </c>
      <c r="U70" s="207">
        <f t="shared" si="38"/>
        <v>15</v>
      </c>
      <c r="V70" s="209" t="str">
        <f t="shared" si="39"/>
        <v>ALTA</v>
      </c>
      <c r="W70" s="205" t="s">
        <v>197</v>
      </c>
      <c r="X70" s="205" t="s">
        <v>100</v>
      </c>
      <c r="Y70" s="205" t="s">
        <v>196</v>
      </c>
      <c r="Z70" s="205" t="s">
        <v>111</v>
      </c>
      <c r="AA70" s="206" t="s">
        <v>550</v>
      </c>
      <c r="AB70" s="206" t="s">
        <v>195</v>
      </c>
      <c r="AC70" s="205"/>
      <c r="AD70" s="205"/>
      <c r="AE70" s="206"/>
      <c r="AF70" s="206"/>
    </row>
    <row r="71" spans="1:32" ht="273" customHeight="1" x14ac:dyDescent="0.25">
      <c r="A71" s="149" t="s">
        <v>311</v>
      </c>
      <c r="B71" s="202" t="s">
        <v>69</v>
      </c>
      <c r="C71" s="150" t="s">
        <v>331</v>
      </c>
      <c r="D71" s="149">
        <v>57</v>
      </c>
      <c r="E71" s="160" t="s">
        <v>425</v>
      </c>
      <c r="F71" s="151" t="s">
        <v>4</v>
      </c>
      <c r="G71" s="176" t="s">
        <v>426</v>
      </c>
      <c r="H71" s="176" t="s">
        <v>429</v>
      </c>
      <c r="I71" s="164" t="s">
        <v>5</v>
      </c>
      <c r="J71" s="153">
        <f>IF(I71='Escalas de Valoración'!$C$64,'Escalas de Valoración'!$D$64,IF(I71='Escalas de Valoración'!$C$65,'Escalas de Valoración'!$D$65,IF(I71='Escalas de Valoración'!$C$66,'Escalas de Valoración'!$D$66,IF(I71='Escalas de Valoración'!$C$67,'Escalas de Valoración'!$D$67,IF(I71='Escalas de Valoración'!$C$68,'Escalas de Valoración'!$D$68,)))))</f>
        <v>2</v>
      </c>
      <c r="K71" s="152" t="s">
        <v>43</v>
      </c>
      <c r="L71" s="153">
        <f>IF(K71='Escalas de Valoración'!$E$62,'Escalas de Valoración'!$E$63,IF(K71='Escalas de Valoración'!$F$62,'Escalas de Valoración'!$F$63,IF(K71='Escalas de Valoración'!$G$62,'Escalas de Valoración'!$G$63,IF(K71='Escalas de Valoración'!$H$62,'Escalas de Valoración'!$H$63,IF(K71='Escalas de Valoración'!$I$62,'Escalas de Valoración'!$I$63,)))))</f>
        <v>15</v>
      </c>
      <c r="M71" s="153">
        <f t="shared" si="33"/>
        <v>30</v>
      </c>
      <c r="N71" s="151" t="str">
        <f t="shared" si="27"/>
        <v>ALTA</v>
      </c>
      <c r="O71" s="168" t="s">
        <v>91</v>
      </c>
      <c r="P71" s="176" t="s">
        <v>427</v>
      </c>
      <c r="Q71" s="152" t="s">
        <v>83</v>
      </c>
      <c r="R71" s="153">
        <f>IF(Q71='Escalas de Valoración'!$C$64,'Escalas de Valoración'!$D$64,IF(Q71='Escalas de Valoración'!$C$65,'Escalas de Valoración'!$D$65,IF(Q71='Escalas de Valoración'!$C$66,'Escalas de Valoración'!$D$66,IF(Q71='Escalas de Valoración'!$C$67,'Escalas de Valoración'!$D$67,IF(Q71='Escalas de Valoración'!$C$68,'Escalas de Valoración'!$D$68,)))))</f>
        <v>1</v>
      </c>
      <c r="S71" s="152" t="s">
        <v>43</v>
      </c>
      <c r="T71" s="153">
        <f>IF(S71='Escalas de Valoración'!$E$62,'Escalas de Valoración'!$E$63,IF(S71='Escalas de Valoración'!$F$62,'Escalas de Valoración'!$F$63,IF(S71='Escalas de Valoración'!$G$62,'Escalas de Valoración'!$G$63,IF(S71='Escalas de Valoración'!$H$62,'Escalas de Valoración'!$H$63,IF(S71='Escalas de Valoración'!$I$62,'Escalas de Valoración'!$I$63,)))))</f>
        <v>15</v>
      </c>
      <c r="U71" s="153">
        <f t="shared" si="34"/>
        <v>15</v>
      </c>
      <c r="V71" s="151" t="str">
        <f t="shared" si="35"/>
        <v>ALTA</v>
      </c>
      <c r="W71" s="176" t="s">
        <v>428</v>
      </c>
      <c r="X71" s="202" t="s">
        <v>99</v>
      </c>
      <c r="Y71" s="176" t="s">
        <v>422</v>
      </c>
      <c r="Z71" s="176" t="s">
        <v>109</v>
      </c>
      <c r="AA71" s="177" t="s">
        <v>423</v>
      </c>
      <c r="AB71" s="177" t="s">
        <v>424</v>
      </c>
      <c r="AC71" s="149"/>
      <c r="AD71" s="149"/>
      <c r="AE71" s="157"/>
      <c r="AF71" s="157"/>
    </row>
    <row r="72" spans="1:32" s="222" customFormat="1" ht="119.25" customHeight="1" x14ac:dyDescent="0.25">
      <c r="A72" s="211" t="s">
        <v>311</v>
      </c>
      <c r="B72" s="214" t="s">
        <v>117</v>
      </c>
      <c r="C72" s="225" t="s">
        <v>331</v>
      </c>
      <c r="D72" s="214">
        <v>58</v>
      </c>
      <c r="E72" s="215" t="s">
        <v>487</v>
      </c>
      <c r="F72" s="216" t="s">
        <v>4</v>
      </c>
      <c r="G72" s="214" t="s">
        <v>488</v>
      </c>
      <c r="H72" s="214" t="s">
        <v>489</v>
      </c>
      <c r="I72" s="218" t="s">
        <v>9</v>
      </c>
      <c r="J72" s="219">
        <f>IF(I72='[3]Escalas de Valoración'!$C$10,'[3]Escalas de Valoración'!$D$10,IF(I72='[3]Escalas de Valoración'!$C$11,'[3]Escalas de Valoración'!$D$11,IF(I72='[3]Escalas de Valoración'!$C$12,'[3]Escalas de Valoración'!$D$12,IF(I72='[3]Escalas de Valoración'!$C$13,'[3]Escalas de Valoración'!$D$13,IF(I72='[3]Escalas de Valoración'!$C$14,'[3]Escalas de Valoración'!$D$14,)))))</f>
        <v>4</v>
      </c>
      <c r="K72" s="218" t="s">
        <v>43</v>
      </c>
      <c r="L72" s="219">
        <f>IF(K72='[3]Escalas de Valoración'!$E$8,'[3]Escalas de Valoración'!$E$9,IF(K72='[3]Escalas de Valoración'!$F$8,'[3]Escalas de Valoración'!$F$9,IF(K72='[3]Escalas de Valoración'!$G$8,'[3]Escalas de Valoración'!$G$9,IF(K72='[3]Escalas de Valoración'!$H$8,'[3]Escalas de Valoración'!$H$9,IF(K72='[3]Escalas de Valoración'!$I$8,'[3]Escalas de Valoración'!$I$9,)))))</f>
        <v>4</v>
      </c>
      <c r="M72" s="219">
        <f t="shared" ref="M72" si="40">J72+L72</f>
        <v>8</v>
      </c>
      <c r="N72" s="216" t="str">
        <f t="shared" ref="N72" si="41">IF(M72=0,"",IF(M72&lt;=3,"BAJA",IF(AND(M72&lt;=5),"MODERADA",IF(AND(M72&lt;=7),"ALTA",IF(M72&lt;=10,"EXTREMA","")))))</f>
        <v>EXTREMA</v>
      </c>
      <c r="O72" s="216" t="s">
        <v>91</v>
      </c>
      <c r="P72" s="214" t="s">
        <v>490</v>
      </c>
      <c r="Q72" s="218" t="s">
        <v>83</v>
      </c>
      <c r="R72" s="219">
        <f>IF(Q72='[3]Escalas de Valoración'!$C$10,'[3]Escalas de Valoración'!$D$10,IF(Q72='[3]Escalas de Valoración'!$C$11,'[3]Escalas de Valoración'!$D$11,IF(Q72='[3]Escalas de Valoración'!$C$12,'[3]Escalas de Valoración'!$D$12,IF(Q72='[3]Escalas de Valoración'!$C$13,'[3]Escalas de Valoración'!$D$13,IF(Q72='[3]Escalas de Valoración'!$C$14,'[3]Escalas de Valoración'!$D$14,)))))</f>
        <v>1</v>
      </c>
      <c r="S72" s="218" t="s">
        <v>43</v>
      </c>
      <c r="T72" s="219">
        <f>IF(S72='[3]Escalas de Valoración'!$E$8,'[3]Escalas de Valoración'!$E$9,IF(S72='[3]Escalas de Valoración'!$F$8,'[3]Escalas de Valoración'!$F$9,IF(S72='[3]Escalas de Valoración'!$G$8,'[3]Escalas de Valoración'!$G$9,IF(S72='[3]Escalas de Valoración'!$H$8,'[3]Escalas de Valoración'!$H$9,IF(S72='[3]Escalas de Valoración'!$I$8,'[3]Escalas de Valoración'!$I$9,)))))</f>
        <v>4</v>
      </c>
      <c r="U72" s="219">
        <f t="shared" ref="U72" si="42">R72+T72</f>
        <v>5</v>
      </c>
      <c r="V72" s="216" t="str">
        <f t="shared" ref="V72" si="43">IF(U72=0,"",IF(U72&lt;=3,"BAJA",IF(AND(U72&lt;=5),"MODERADA",IF(AND(U72&lt;=7),"ALTA",IF(U72&lt;=10,"EXTREMA","")))))</f>
        <v>MODERADA</v>
      </c>
      <c r="W72" s="214" t="s">
        <v>491</v>
      </c>
      <c r="X72" s="214" t="s">
        <v>102</v>
      </c>
      <c r="Y72" s="214" t="s">
        <v>492</v>
      </c>
      <c r="Z72" s="214" t="s">
        <v>110</v>
      </c>
      <c r="AA72" s="221" t="s">
        <v>493</v>
      </c>
      <c r="AB72" s="221" t="s">
        <v>494</v>
      </c>
      <c r="AC72" s="221"/>
      <c r="AD72" s="221"/>
      <c r="AE72" s="221"/>
      <c r="AF72" s="221"/>
    </row>
    <row r="73" spans="1:32" s="237" customFormat="1" ht="124.5" hidden="1" customHeight="1" x14ac:dyDescent="0.25">
      <c r="A73" s="214" t="s">
        <v>286</v>
      </c>
      <c r="B73" s="239" t="s">
        <v>823</v>
      </c>
      <c r="C73" s="225" t="s">
        <v>328</v>
      </c>
      <c r="D73" s="214">
        <v>59</v>
      </c>
      <c r="E73" s="239" t="s">
        <v>730</v>
      </c>
      <c r="F73" s="216" t="s">
        <v>37</v>
      </c>
      <c r="G73" s="214" t="s">
        <v>731</v>
      </c>
      <c r="H73" s="214" t="s">
        <v>732</v>
      </c>
      <c r="I73" s="218" t="s">
        <v>179</v>
      </c>
      <c r="J73" s="219">
        <f>IF(I73='[5]Escalas de Valoración'!$C$39,'[5]Escalas de Valoración'!$D$39,IF(I73='[5]Escalas de Valoración'!$C$40,'[5]Escalas de Valoración'!$D$40,IF(I73='[5]Escalas de Valoración'!$C$41,'[5]Escalas de Valoración'!$D$41,IF(I73='[5]Escalas de Valoración'!$C$42,'[5]Escalas de Valoración'!$D$42,))))</f>
        <v>2</v>
      </c>
      <c r="K73" s="218" t="s">
        <v>8</v>
      </c>
      <c r="L73" s="219">
        <f>IF(K73='[5]Escalas de Valoración'!$E$37,'[5]Escalas de Valoración'!$E$38,IF(K73='[5]Escalas de Valoración'!$F$37,'[5]Escalas de Valoración'!$F$38,IF(K73='[5]Escalas de Valoración'!$G$37,'[5]Escalas de Valoración'!$G$38,IF(K73='[5]Escalas de Valoración'!$H$37,'[5]Escalas de Valoración'!$H$38,))))</f>
        <v>2</v>
      </c>
      <c r="M73" s="219">
        <f>J73*L73</f>
        <v>4</v>
      </c>
      <c r="N73" s="216" t="str">
        <f>IF(M73=0,"",IF(M73&lt;=2,"BAJO",IF(AND(M73&lt;=4),"MEDIO",IF(AND(M73&lt;=9),"ALTO",IF(M73&lt;=16,"CRITICO","")))))</f>
        <v>MEDIO</v>
      </c>
      <c r="O73" s="216" t="s">
        <v>91</v>
      </c>
      <c r="P73" s="214" t="s">
        <v>824</v>
      </c>
      <c r="Q73" s="218" t="s">
        <v>179</v>
      </c>
      <c r="R73" s="219">
        <f>IF(Q73='[5]Escalas de Valoración'!$C$39,'[5]Escalas de Valoración'!$D$39,IF(Q73='[5]Escalas de Valoración'!$C$40,'[5]Escalas de Valoración'!$D$40,IF(Q73='[5]Escalas de Valoración'!$C$41,'[5]Escalas de Valoración'!$D$41,IF(Q73='[5]Escalas de Valoración'!$C$42,'[5]Escalas de Valoración'!$D$42,))))</f>
        <v>2</v>
      </c>
      <c r="S73" s="218" t="s">
        <v>8</v>
      </c>
      <c r="T73" s="219">
        <f>IF(S73='[5]Escalas de Valoración'!$E$37,'[5]Escalas de Valoración'!$E$38,IF(S73='[5]Escalas de Valoración'!$F$37,'[5]Escalas de Valoración'!$F$38,IF(S73='[5]Escalas de Valoración'!$G$37,'[5]Escalas de Valoración'!$G$38,IF(S73='[5]Escalas de Valoración'!$H$37,'[5]Escalas de Valoración'!$H$38,))))</f>
        <v>2</v>
      </c>
      <c r="U73" s="219">
        <f>R73*T73</f>
        <v>4</v>
      </c>
      <c r="V73" s="240" t="str">
        <f>IF(U73=0,"",IF(U73&lt;=2,"BAJO",IF(AND(U73&lt;=4),"MEDIO",IF(AND(U73&lt;=9),"ALTO",IF(U73&lt;=16,"CRITICO","")))))</f>
        <v>MEDIO</v>
      </c>
      <c r="W73" s="241" t="s">
        <v>733</v>
      </c>
      <c r="X73" s="214" t="s">
        <v>104</v>
      </c>
      <c r="Y73" s="214" t="s">
        <v>734</v>
      </c>
      <c r="Z73" s="242" t="s">
        <v>735</v>
      </c>
      <c r="AA73" s="241" t="s">
        <v>736</v>
      </c>
      <c r="AB73" s="221" t="s">
        <v>737</v>
      </c>
      <c r="AC73" s="221"/>
      <c r="AD73" s="221"/>
      <c r="AE73" s="221"/>
      <c r="AF73" s="221"/>
    </row>
    <row r="74" spans="1:32" s="237" customFormat="1" ht="124.5" hidden="1" customHeight="1" x14ac:dyDescent="0.25">
      <c r="A74" s="214" t="s">
        <v>286</v>
      </c>
      <c r="B74" s="239" t="s">
        <v>823</v>
      </c>
      <c r="C74" s="225" t="s">
        <v>328</v>
      </c>
      <c r="D74" s="214">
        <v>60</v>
      </c>
      <c r="E74" s="243" t="s">
        <v>738</v>
      </c>
      <c r="F74" s="216" t="s">
        <v>4</v>
      </c>
      <c r="G74" s="214" t="s">
        <v>739</v>
      </c>
      <c r="H74" s="214" t="s">
        <v>740</v>
      </c>
      <c r="I74" s="218" t="s">
        <v>179</v>
      </c>
      <c r="J74" s="219">
        <f>IF(I74='[5]Escalas de Valoración'!$C$39,'[5]Escalas de Valoración'!$D$39,IF(I74='[5]Escalas de Valoración'!$C$40,'[5]Escalas de Valoración'!$D$40,IF(I74='[5]Escalas de Valoración'!$C$41,'[5]Escalas de Valoración'!$D$41,IF(I74='[5]Escalas de Valoración'!$C$42,'[5]Escalas de Valoración'!$D$42,))))</f>
        <v>2</v>
      </c>
      <c r="K74" s="218" t="s">
        <v>8</v>
      </c>
      <c r="L74" s="219">
        <f>IF(K74='[5]Escalas de Valoración'!$E$37,'[5]Escalas de Valoración'!$E$38,IF(K74='[5]Escalas de Valoración'!$F$37,'[5]Escalas de Valoración'!$F$38,IF(K74='[5]Escalas de Valoración'!$G$37,'[5]Escalas de Valoración'!$G$38,IF(K74='[5]Escalas de Valoración'!$H$37,'[5]Escalas de Valoración'!$H$38,))))</f>
        <v>2</v>
      </c>
      <c r="M74" s="219">
        <f t="shared" ref="M74:M83" si="44">J74*L74</f>
        <v>4</v>
      </c>
      <c r="N74" s="216" t="str">
        <f t="shared" ref="N74:N83" si="45">IF(M74=0,"",IF(M74&lt;=2,"BAJO",IF(AND(M74&lt;=4),"MEDIO",IF(AND(M74&lt;=9),"ALTO",IF(M74&lt;=16,"CRITICO","")))))</f>
        <v>MEDIO</v>
      </c>
      <c r="O74" s="216" t="s">
        <v>91</v>
      </c>
      <c r="P74" s="214" t="s">
        <v>741</v>
      </c>
      <c r="Q74" s="218" t="s">
        <v>179</v>
      </c>
      <c r="R74" s="219">
        <f>IF(Q74='[5]Escalas de Valoración'!$C$39,'[5]Escalas de Valoración'!$D$39,IF(Q74='[5]Escalas de Valoración'!$C$40,'[5]Escalas de Valoración'!$D$40,IF(Q74='[5]Escalas de Valoración'!$C$41,'[5]Escalas de Valoración'!$D$41,IF(Q74='[5]Escalas de Valoración'!$C$42,'[5]Escalas de Valoración'!$D$42,))))</f>
        <v>2</v>
      </c>
      <c r="S74" s="218" t="s">
        <v>50</v>
      </c>
      <c r="T74" s="219">
        <v>2</v>
      </c>
      <c r="U74" s="219">
        <f t="shared" ref="U74:U83" si="46">R74*T74</f>
        <v>4</v>
      </c>
      <c r="V74" s="240" t="str">
        <f t="shared" ref="V74:V83" si="47">IF(U74=0,"",IF(U74&lt;=2,"BAJO",IF(AND(U74&lt;=4),"MEDIO",IF(AND(U74&lt;=9),"ALTO",IF(U74&lt;=16,"CRITICO","")))))</f>
        <v>MEDIO</v>
      </c>
      <c r="W74" s="241" t="s">
        <v>742</v>
      </c>
      <c r="X74" s="214" t="s">
        <v>103</v>
      </c>
      <c r="Y74" s="214" t="s">
        <v>743</v>
      </c>
      <c r="Z74" s="242" t="s">
        <v>735</v>
      </c>
      <c r="AA74" s="241" t="s">
        <v>744</v>
      </c>
      <c r="AB74" s="221" t="s">
        <v>745</v>
      </c>
      <c r="AC74" s="221"/>
      <c r="AD74" s="221"/>
      <c r="AE74" s="221"/>
      <c r="AF74" s="221"/>
    </row>
    <row r="75" spans="1:32" s="237" customFormat="1" ht="124.5" hidden="1" customHeight="1" x14ac:dyDescent="0.25">
      <c r="A75" s="214" t="s">
        <v>286</v>
      </c>
      <c r="B75" s="214" t="s">
        <v>73</v>
      </c>
      <c r="C75" s="225" t="s">
        <v>328</v>
      </c>
      <c r="D75" s="214">
        <v>61</v>
      </c>
      <c r="E75" s="243" t="s">
        <v>746</v>
      </c>
      <c r="F75" s="216" t="s">
        <v>4</v>
      </c>
      <c r="G75" s="214" t="s">
        <v>747</v>
      </c>
      <c r="H75" s="214" t="s">
        <v>748</v>
      </c>
      <c r="I75" s="218" t="s">
        <v>179</v>
      </c>
      <c r="J75" s="219">
        <f>IF(I75='[5]Escalas de Valoración'!$C$39,'[5]Escalas de Valoración'!$D$39,IF(I75='[5]Escalas de Valoración'!$C$40,'[5]Escalas de Valoración'!$D$40,IF(I75='[5]Escalas de Valoración'!$C$41,'[5]Escalas de Valoración'!$D$41,IF(I75='[5]Escalas de Valoración'!$C$42,'[5]Escalas de Valoración'!$D$42,))))</f>
        <v>2</v>
      </c>
      <c r="K75" s="218" t="s">
        <v>8</v>
      </c>
      <c r="L75" s="219">
        <f>IF(K75='[5]Escalas de Valoración'!$E$37,'[5]Escalas de Valoración'!$E$38,IF(K75='[5]Escalas de Valoración'!$F$37,'[5]Escalas de Valoración'!$F$38,IF(K75='[5]Escalas de Valoración'!$G$37,'[5]Escalas de Valoración'!$G$38,IF(K75='[5]Escalas de Valoración'!$H$37,'[5]Escalas de Valoración'!$H$38,))))</f>
        <v>2</v>
      </c>
      <c r="M75" s="219">
        <f t="shared" si="44"/>
        <v>4</v>
      </c>
      <c r="N75" s="216" t="str">
        <f t="shared" si="45"/>
        <v>MEDIO</v>
      </c>
      <c r="O75" s="216" t="s">
        <v>91</v>
      </c>
      <c r="P75" s="214" t="s">
        <v>749</v>
      </c>
      <c r="Q75" s="218" t="s">
        <v>179</v>
      </c>
      <c r="R75" s="219">
        <f>IF(Q75='[5]Escalas de Valoración'!$C$39,'[5]Escalas de Valoración'!$D$39,IF(Q75='[5]Escalas de Valoración'!$C$40,'[5]Escalas de Valoración'!$D$40,IF(Q75='[5]Escalas de Valoración'!$C$41,'[5]Escalas de Valoración'!$D$41,IF(Q75='[5]Escalas de Valoración'!$C$42,'[5]Escalas de Valoración'!$D$42,))))</f>
        <v>2</v>
      </c>
      <c r="S75" s="218" t="s">
        <v>50</v>
      </c>
      <c r="T75" s="219">
        <f>IF(S75='[5]Escalas de Valoración'!$E$37,'[5]Escalas de Valoración'!$E$38,IF(S75='[5]Escalas de Valoración'!$F$37,'[5]Escalas de Valoración'!$F$38,IF(S75='[5]Escalas de Valoración'!$G$37,'[5]Escalas de Valoración'!$G$38,IF(S75='[5]Escalas de Valoración'!$H$37,'[5]Escalas de Valoración'!$H$38,))))</f>
        <v>1</v>
      </c>
      <c r="U75" s="219">
        <f t="shared" si="46"/>
        <v>2</v>
      </c>
      <c r="V75" s="240" t="str">
        <f t="shared" si="47"/>
        <v>BAJO</v>
      </c>
      <c r="W75" s="244" t="s">
        <v>750</v>
      </c>
      <c r="X75" s="214" t="s">
        <v>99</v>
      </c>
      <c r="Y75" s="214" t="s">
        <v>751</v>
      </c>
      <c r="Z75" s="242" t="s">
        <v>752</v>
      </c>
      <c r="AA75" s="244" t="s">
        <v>753</v>
      </c>
      <c r="AB75" s="221" t="s">
        <v>754</v>
      </c>
      <c r="AC75" s="221"/>
      <c r="AD75" s="221"/>
      <c r="AE75" s="221"/>
      <c r="AF75" s="221"/>
    </row>
    <row r="76" spans="1:32" s="237" customFormat="1" ht="124.5" hidden="1" customHeight="1" x14ac:dyDescent="0.25">
      <c r="A76" s="214" t="s">
        <v>286</v>
      </c>
      <c r="B76" s="239" t="s">
        <v>823</v>
      </c>
      <c r="C76" s="225" t="s">
        <v>328</v>
      </c>
      <c r="D76" s="214">
        <v>62</v>
      </c>
      <c r="E76" s="243" t="s">
        <v>755</v>
      </c>
      <c r="F76" s="216" t="s">
        <v>122</v>
      </c>
      <c r="G76" s="214" t="s">
        <v>756</v>
      </c>
      <c r="H76" s="214" t="s">
        <v>757</v>
      </c>
      <c r="I76" s="218" t="s">
        <v>179</v>
      </c>
      <c r="J76" s="219">
        <f>IF(I76='[5]Escalas de Valoración'!$C$39,'[5]Escalas de Valoración'!$D$39,IF(I76='[5]Escalas de Valoración'!$C$40,'[5]Escalas de Valoración'!$D$40,IF(I76='[5]Escalas de Valoración'!$C$41,'[5]Escalas de Valoración'!$D$41,IF(I76='[5]Escalas de Valoración'!$C$42,'[5]Escalas de Valoración'!$D$42,))))</f>
        <v>2</v>
      </c>
      <c r="K76" s="218" t="s">
        <v>8</v>
      </c>
      <c r="L76" s="219">
        <f>IF(K76='[5]Escalas de Valoración'!$E$37,'[5]Escalas de Valoración'!$E$38,IF(K76='[5]Escalas de Valoración'!$F$37,'[5]Escalas de Valoración'!$F$38,IF(K76='[5]Escalas de Valoración'!$G$37,'[5]Escalas de Valoración'!$G$38,IF(K76='[5]Escalas de Valoración'!$H$37,'[5]Escalas de Valoración'!$H$38,))))</f>
        <v>2</v>
      </c>
      <c r="M76" s="219">
        <f t="shared" si="44"/>
        <v>4</v>
      </c>
      <c r="N76" s="216" t="str">
        <f t="shared" si="45"/>
        <v>MEDIO</v>
      </c>
      <c r="O76" s="216" t="s">
        <v>91</v>
      </c>
      <c r="P76" s="214" t="s">
        <v>758</v>
      </c>
      <c r="Q76" s="218" t="s">
        <v>179</v>
      </c>
      <c r="R76" s="219">
        <f>IF(Q76='[5]Escalas de Valoración'!$C$39,'[5]Escalas de Valoración'!$D$39,IF(Q76='[5]Escalas de Valoración'!$C$40,'[5]Escalas de Valoración'!$D$40,IF(Q76='[5]Escalas de Valoración'!$C$41,'[5]Escalas de Valoración'!$D$41,IF(Q76='[5]Escalas de Valoración'!$C$42,'[5]Escalas de Valoración'!$D$42,))))</f>
        <v>2</v>
      </c>
      <c r="S76" s="218" t="s">
        <v>50</v>
      </c>
      <c r="T76" s="219">
        <f>IF(S76='[5]Escalas de Valoración'!$E$37,'[5]Escalas de Valoración'!$E$38,IF(S76='[5]Escalas de Valoración'!$F$37,'[5]Escalas de Valoración'!$F$38,IF(S76='[5]Escalas de Valoración'!$G$37,'[5]Escalas de Valoración'!$G$38,IF(S76='[5]Escalas de Valoración'!$H$37,'[5]Escalas de Valoración'!$H$38,))))</f>
        <v>1</v>
      </c>
      <c r="U76" s="219">
        <f t="shared" si="46"/>
        <v>2</v>
      </c>
      <c r="V76" s="240" t="str">
        <f t="shared" si="47"/>
        <v>BAJO</v>
      </c>
      <c r="W76" s="244" t="s">
        <v>759</v>
      </c>
      <c r="X76" s="214" t="s">
        <v>99</v>
      </c>
      <c r="Y76" s="214" t="s">
        <v>760</v>
      </c>
      <c r="Z76" s="242" t="s">
        <v>761</v>
      </c>
      <c r="AA76" s="244" t="s">
        <v>762</v>
      </c>
      <c r="AB76" s="221" t="s">
        <v>763</v>
      </c>
      <c r="AC76" s="221"/>
      <c r="AD76" s="221"/>
      <c r="AE76" s="221"/>
      <c r="AF76" s="221"/>
    </row>
    <row r="77" spans="1:32" s="237" customFormat="1" ht="190.5" hidden="1" customHeight="1" x14ac:dyDescent="0.25">
      <c r="A77" s="214" t="s">
        <v>286</v>
      </c>
      <c r="B77" s="214" t="s">
        <v>73</v>
      </c>
      <c r="C77" s="225" t="s">
        <v>328</v>
      </c>
      <c r="D77" s="214">
        <v>63</v>
      </c>
      <c r="E77" s="243" t="s">
        <v>764</v>
      </c>
      <c r="F77" s="216" t="s">
        <v>765</v>
      </c>
      <c r="G77" s="214" t="s">
        <v>766</v>
      </c>
      <c r="H77" s="214" t="s">
        <v>767</v>
      </c>
      <c r="I77" s="218" t="s">
        <v>89</v>
      </c>
      <c r="J77" s="219">
        <f>IF(I77='[5]Escalas de Valoración'!$C$39,'[5]Escalas de Valoración'!$D$39,IF(I77='[5]Escalas de Valoración'!$C$40,'[5]Escalas de Valoración'!$D$40,IF(I77='[5]Escalas de Valoración'!$C$41,'[5]Escalas de Valoración'!$D$41,IF(I77='[5]Escalas de Valoración'!$C$42,'[5]Escalas de Valoración'!$D$42,))))</f>
        <v>3</v>
      </c>
      <c r="K77" s="218" t="s">
        <v>8</v>
      </c>
      <c r="L77" s="219">
        <f>IF(K77='[5]Escalas de Valoración'!$E$37,'[5]Escalas de Valoración'!$E$38,IF(K77='[5]Escalas de Valoración'!$F$37,'[5]Escalas de Valoración'!$F$38,IF(K77='[5]Escalas de Valoración'!$G$37,'[5]Escalas de Valoración'!$G$38,IF(K77='[5]Escalas de Valoración'!$H$37,'[5]Escalas de Valoración'!$H$38,))))</f>
        <v>2</v>
      </c>
      <c r="M77" s="219">
        <f t="shared" si="44"/>
        <v>6</v>
      </c>
      <c r="N77" s="216" t="str">
        <f t="shared" si="45"/>
        <v>ALTO</v>
      </c>
      <c r="O77" s="216" t="s">
        <v>91</v>
      </c>
      <c r="P77" s="214" t="s">
        <v>768</v>
      </c>
      <c r="Q77" s="218" t="s">
        <v>89</v>
      </c>
      <c r="R77" s="219">
        <f>IF(Q77='[5]Escalas de Valoración'!$C$39,'[5]Escalas de Valoración'!$D$39,IF(Q77='[5]Escalas de Valoración'!$C$40,'[5]Escalas de Valoración'!$D$40,IF(Q77='[5]Escalas de Valoración'!$C$41,'[5]Escalas de Valoración'!$D$41,IF(Q77='[5]Escalas de Valoración'!$C$42,'[5]Escalas de Valoración'!$D$42,))))</f>
        <v>3</v>
      </c>
      <c r="S77" s="218" t="s">
        <v>8</v>
      </c>
      <c r="T77" s="219">
        <f>IF(S77='[5]Escalas de Valoración'!$E$37,'[5]Escalas de Valoración'!$E$38,IF(S77='[5]Escalas de Valoración'!$F$37,'[5]Escalas de Valoración'!$F$38,IF(S77='[5]Escalas de Valoración'!$G$37,'[5]Escalas de Valoración'!$G$38,IF(S77='[5]Escalas de Valoración'!$H$37,'[5]Escalas de Valoración'!$H$38,))))</f>
        <v>2</v>
      </c>
      <c r="U77" s="219">
        <f t="shared" si="46"/>
        <v>6</v>
      </c>
      <c r="V77" s="240" t="str">
        <f t="shared" si="47"/>
        <v>ALTO</v>
      </c>
      <c r="W77" s="244" t="s">
        <v>769</v>
      </c>
      <c r="X77" s="214" t="s">
        <v>167</v>
      </c>
      <c r="Y77" s="214" t="s">
        <v>770</v>
      </c>
      <c r="Z77" s="242" t="s">
        <v>752</v>
      </c>
      <c r="AA77" s="244" t="s">
        <v>771</v>
      </c>
      <c r="AB77" s="221" t="s">
        <v>772</v>
      </c>
      <c r="AC77" s="221"/>
      <c r="AD77" s="221"/>
      <c r="AE77" s="221"/>
      <c r="AF77" s="221"/>
    </row>
    <row r="78" spans="1:32" s="237" customFormat="1" ht="150.75" hidden="1" customHeight="1" x14ac:dyDescent="0.25">
      <c r="A78" s="214" t="s">
        <v>286</v>
      </c>
      <c r="B78" s="239" t="s">
        <v>823</v>
      </c>
      <c r="C78" s="225" t="s">
        <v>328</v>
      </c>
      <c r="D78" s="214">
        <v>64</v>
      </c>
      <c r="E78" s="243" t="s">
        <v>773</v>
      </c>
      <c r="F78" s="216" t="s">
        <v>774</v>
      </c>
      <c r="G78" s="245" t="s">
        <v>775</v>
      </c>
      <c r="H78" s="214" t="s">
        <v>776</v>
      </c>
      <c r="I78" s="218" t="s">
        <v>89</v>
      </c>
      <c r="J78" s="219">
        <f>IF(I78='[5]Escalas de Valoración'!$C$39,'[5]Escalas de Valoración'!$D$39,IF(I78='[5]Escalas de Valoración'!$C$40,'[5]Escalas de Valoración'!$D$40,IF(I78='[5]Escalas de Valoración'!$C$41,'[5]Escalas de Valoración'!$D$41,IF(I78='[5]Escalas de Valoración'!$C$42,'[5]Escalas de Valoración'!$D$42,))))</f>
        <v>3</v>
      </c>
      <c r="K78" s="218" t="s">
        <v>86</v>
      </c>
      <c r="L78" s="219">
        <f>IF(K78='[5]Escalas de Valoración'!$E$37,'[5]Escalas de Valoración'!$E$38,IF(K78='[5]Escalas de Valoración'!$F$37,'[5]Escalas de Valoración'!$F$38,IF(K78='[5]Escalas de Valoración'!$G$37,'[5]Escalas de Valoración'!$G$38,IF(K78='[5]Escalas de Valoración'!$H$37,'[5]Escalas de Valoración'!$H$38,))))</f>
        <v>4</v>
      </c>
      <c r="M78" s="219">
        <f t="shared" si="44"/>
        <v>12</v>
      </c>
      <c r="N78" s="216" t="str">
        <f t="shared" si="45"/>
        <v>CRITICO</v>
      </c>
      <c r="O78" s="216" t="s">
        <v>91</v>
      </c>
      <c r="P78" s="214" t="s">
        <v>777</v>
      </c>
      <c r="Q78" s="218" t="s">
        <v>179</v>
      </c>
      <c r="R78" s="219">
        <f>IF(Q78='[5]Escalas de Valoración'!$C$39,'[5]Escalas de Valoración'!$D$39,IF(Q78='[5]Escalas de Valoración'!$C$40,'[5]Escalas de Valoración'!$D$40,IF(Q78='[5]Escalas de Valoración'!$C$41,'[5]Escalas de Valoración'!$D$41,IF(Q78='[5]Escalas de Valoración'!$C$42,'[5]Escalas de Valoración'!$D$42,))))</f>
        <v>2</v>
      </c>
      <c r="S78" s="218" t="s">
        <v>86</v>
      </c>
      <c r="T78" s="219">
        <f>IF(S78='[5]Escalas de Valoración'!$E$37,'[5]Escalas de Valoración'!$E$38,IF(S78='[5]Escalas de Valoración'!$F$37,'[5]Escalas de Valoración'!$F$38,IF(S78='[5]Escalas de Valoración'!$G$37,'[5]Escalas de Valoración'!$G$38,IF(S78='[5]Escalas de Valoración'!$H$37,'[5]Escalas de Valoración'!$H$38,))))</f>
        <v>4</v>
      </c>
      <c r="U78" s="219">
        <f t="shared" si="46"/>
        <v>8</v>
      </c>
      <c r="V78" s="240" t="str">
        <f t="shared" si="47"/>
        <v>ALTO</v>
      </c>
      <c r="W78" s="246" t="s">
        <v>778</v>
      </c>
      <c r="X78" s="214" t="s">
        <v>99</v>
      </c>
      <c r="Y78" s="214" t="s">
        <v>779</v>
      </c>
      <c r="Z78" s="242" t="s">
        <v>761</v>
      </c>
      <c r="AA78" s="246" t="s">
        <v>780</v>
      </c>
      <c r="AB78" s="221" t="s">
        <v>781</v>
      </c>
      <c r="AC78" s="221"/>
      <c r="AD78" s="221"/>
      <c r="AE78" s="221"/>
      <c r="AF78" s="221"/>
    </row>
    <row r="79" spans="1:32" s="237" customFormat="1" ht="124.5" hidden="1" customHeight="1" x14ac:dyDescent="0.25">
      <c r="A79" s="214" t="s">
        <v>286</v>
      </c>
      <c r="B79" s="214" t="s">
        <v>73</v>
      </c>
      <c r="C79" s="225" t="s">
        <v>328</v>
      </c>
      <c r="D79" s="214">
        <v>65</v>
      </c>
      <c r="E79" s="243" t="s">
        <v>782</v>
      </c>
      <c r="F79" s="216" t="s">
        <v>783</v>
      </c>
      <c r="G79" s="245" t="s">
        <v>784</v>
      </c>
      <c r="H79" s="245" t="s">
        <v>785</v>
      </c>
      <c r="I79" s="218" t="s">
        <v>89</v>
      </c>
      <c r="J79" s="219">
        <f>IF(I79='[5]Escalas de Valoración'!$C$39,'[5]Escalas de Valoración'!$D$39,IF(I79='[5]Escalas de Valoración'!$C$40,'[5]Escalas de Valoración'!$D$40,IF(I79='[5]Escalas de Valoración'!$C$41,'[5]Escalas de Valoración'!$D$41,IF(I79='[5]Escalas de Valoración'!$C$42,'[5]Escalas de Valoración'!$D$42,))))</f>
        <v>3</v>
      </c>
      <c r="K79" s="218" t="s">
        <v>171</v>
      </c>
      <c r="L79" s="219">
        <f>IF(K79='[5]Escalas de Valoración'!$E$37,'[5]Escalas de Valoración'!$E$38,IF(K79='[5]Escalas de Valoración'!$F$37,'[5]Escalas de Valoración'!$F$38,IF(K79='[5]Escalas de Valoración'!$G$37,'[5]Escalas de Valoración'!$G$38,IF(K79='[5]Escalas de Valoración'!$H$37,'[5]Escalas de Valoración'!$H$38,))))</f>
        <v>3</v>
      </c>
      <c r="M79" s="219">
        <f t="shared" si="44"/>
        <v>9</v>
      </c>
      <c r="N79" s="216" t="str">
        <f t="shared" si="45"/>
        <v>ALTO</v>
      </c>
      <c r="O79" s="216" t="s">
        <v>91</v>
      </c>
      <c r="P79" s="214" t="s">
        <v>786</v>
      </c>
      <c r="Q79" s="218" t="s">
        <v>179</v>
      </c>
      <c r="R79" s="219">
        <f>IF(Q79='[5]Escalas de Valoración'!$C$39,'[5]Escalas de Valoración'!$D$39,IF(Q79='[5]Escalas de Valoración'!$C$40,'[5]Escalas de Valoración'!$D$40,IF(Q79='[5]Escalas de Valoración'!$C$41,'[5]Escalas de Valoración'!$D$41,IF(Q79='[5]Escalas de Valoración'!$C$42,'[5]Escalas de Valoración'!$D$42,))))</f>
        <v>2</v>
      </c>
      <c r="S79" s="218" t="s">
        <v>8</v>
      </c>
      <c r="T79" s="219">
        <f>IF(S79='[5]Escalas de Valoración'!$E$37,'[5]Escalas de Valoración'!$E$38,IF(S79='[5]Escalas de Valoración'!$F$37,'[5]Escalas de Valoración'!$F$38,IF(S79='[5]Escalas de Valoración'!$G$37,'[5]Escalas de Valoración'!$G$38,IF(S79='[5]Escalas de Valoración'!$H$37,'[5]Escalas de Valoración'!$H$38,))))</f>
        <v>2</v>
      </c>
      <c r="U79" s="219">
        <f t="shared" si="46"/>
        <v>4</v>
      </c>
      <c r="V79" s="240" t="str">
        <f t="shared" si="47"/>
        <v>MEDIO</v>
      </c>
      <c r="W79" s="244" t="s">
        <v>787</v>
      </c>
      <c r="X79" s="245" t="s">
        <v>103</v>
      </c>
      <c r="Y79" s="214" t="s">
        <v>240</v>
      </c>
      <c r="Z79" s="242" t="s">
        <v>761</v>
      </c>
      <c r="AA79" s="244" t="s">
        <v>788</v>
      </c>
      <c r="AB79" s="221" t="s">
        <v>789</v>
      </c>
      <c r="AC79" s="221"/>
      <c r="AD79" s="221"/>
      <c r="AE79" s="221"/>
      <c r="AF79" s="221"/>
    </row>
    <row r="80" spans="1:32" s="237" customFormat="1" ht="141.75" hidden="1" customHeight="1" x14ac:dyDescent="0.25">
      <c r="A80" s="214" t="s">
        <v>286</v>
      </c>
      <c r="B80" s="214" t="s">
        <v>70</v>
      </c>
      <c r="C80" s="225" t="s">
        <v>328</v>
      </c>
      <c r="D80" s="214">
        <v>66</v>
      </c>
      <c r="E80" s="243" t="s">
        <v>790</v>
      </c>
      <c r="F80" s="216" t="s">
        <v>791</v>
      </c>
      <c r="G80" s="245" t="s">
        <v>792</v>
      </c>
      <c r="H80" s="245" t="s">
        <v>793</v>
      </c>
      <c r="I80" s="218" t="s">
        <v>179</v>
      </c>
      <c r="J80" s="219">
        <f>IF(I80='[5]Escalas de Valoración'!$C$39,'[5]Escalas de Valoración'!$D$39,IF(I80='[5]Escalas de Valoración'!$C$40,'[5]Escalas de Valoración'!$D$40,IF(I80='[5]Escalas de Valoración'!$C$41,'[5]Escalas de Valoración'!$D$41,IF(I80='[5]Escalas de Valoración'!$C$42,'[5]Escalas de Valoración'!$D$42,))))</f>
        <v>2</v>
      </c>
      <c r="K80" s="218" t="s">
        <v>8</v>
      </c>
      <c r="L80" s="219">
        <f>IF(K80='[5]Escalas de Valoración'!$E$37,'[5]Escalas de Valoración'!$E$38,IF(K80='[5]Escalas de Valoración'!$F$37,'[5]Escalas de Valoración'!$F$38,IF(K80='[5]Escalas de Valoración'!$G$37,'[5]Escalas de Valoración'!$G$38,IF(K80='[5]Escalas de Valoración'!$H$37,'[5]Escalas de Valoración'!$H$38,))))</f>
        <v>2</v>
      </c>
      <c r="M80" s="219">
        <f t="shared" si="44"/>
        <v>4</v>
      </c>
      <c r="N80" s="216" t="str">
        <f t="shared" si="45"/>
        <v>MEDIO</v>
      </c>
      <c r="O80" s="216" t="s">
        <v>91</v>
      </c>
      <c r="P80" s="214" t="s">
        <v>794</v>
      </c>
      <c r="Q80" s="218" t="s">
        <v>182</v>
      </c>
      <c r="R80" s="219">
        <f>IF(Q80='[5]Escalas de Valoración'!$C$39,'[5]Escalas de Valoración'!$D$39,IF(Q80='[5]Escalas de Valoración'!$C$40,'[5]Escalas de Valoración'!$D$40,IF(Q80='[5]Escalas de Valoración'!$C$41,'[5]Escalas de Valoración'!$D$41,IF(Q80='[5]Escalas de Valoración'!$C$42,'[5]Escalas de Valoración'!$D$42,))))</f>
        <v>1</v>
      </c>
      <c r="S80" s="218" t="s">
        <v>50</v>
      </c>
      <c r="T80" s="219">
        <f>IF(S80='[5]Escalas de Valoración'!$E$37,'[5]Escalas de Valoración'!$E$38,IF(S80='[5]Escalas de Valoración'!$F$37,'[5]Escalas de Valoración'!$F$38,IF(S80='[5]Escalas de Valoración'!$G$37,'[5]Escalas de Valoración'!$G$38,IF(S80='[5]Escalas de Valoración'!$H$37,'[5]Escalas de Valoración'!$H$38,))))</f>
        <v>1</v>
      </c>
      <c r="U80" s="219">
        <f t="shared" si="46"/>
        <v>1</v>
      </c>
      <c r="V80" s="240" t="str">
        <f t="shared" si="47"/>
        <v>BAJO</v>
      </c>
      <c r="W80" s="244" t="s">
        <v>795</v>
      </c>
      <c r="X80" s="245" t="s">
        <v>167</v>
      </c>
      <c r="Y80" s="214" t="s">
        <v>796</v>
      </c>
      <c r="Z80" s="242" t="s">
        <v>761</v>
      </c>
      <c r="AA80" s="244" t="s">
        <v>797</v>
      </c>
      <c r="AB80" s="221" t="s">
        <v>798</v>
      </c>
      <c r="AC80" s="221"/>
      <c r="AD80" s="221"/>
      <c r="AE80" s="221"/>
      <c r="AF80" s="221"/>
    </row>
    <row r="81" spans="1:32" s="237" customFormat="1" ht="210" hidden="1" customHeight="1" x14ac:dyDescent="0.25">
      <c r="A81" s="214" t="s">
        <v>286</v>
      </c>
      <c r="B81" s="239" t="s">
        <v>823</v>
      </c>
      <c r="C81" s="225" t="s">
        <v>328</v>
      </c>
      <c r="D81" s="214">
        <v>67</v>
      </c>
      <c r="E81" s="243" t="s">
        <v>799</v>
      </c>
      <c r="F81" s="216" t="s">
        <v>800</v>
      </c>
      <c r="G81" s="245" t="s">
        <v>801</v>
      </c>
      <c r="H81" s="245" t="s">
        <v>802</v>
      </c>
      <c r="I81" s="218" t="s">
        <v>179</v>
      </c>
      <c r="J81" s="219">
        <f>IF(I81='[5]Escalas de Valoración'!$C$39,'[5]Escalas de Valoración'!$D$39,IF(I81='[5]Escalas de Valoración'!$C$40,'[5]Escalas de Valoración'!$D$40,IF(I81='[5]Escalas de Valoración'!$C$41,'[5]Escalas de Valoración'!$D$41,IF(I81='[5]Escalas de Valoración'!$C$42,'[5]Escalas de Valoración'!$D$42,))))</f>
        <v>2</v>
      </c>
      <c r="K81" s="218" t="s">
        <v>8</v>
      </c>
      <c r="L81" s="219">
        <f>IF(K81='[5]Escalas de Valoración'!$E$37,'[5]Escalas de Valoración'!$E$38,IF(K81='[5]Escalas de Valoración'!$F$37,'[5]Escalas de Valoración'!$F$38,IF(K81='[5]Escalas de Valoración'!$G$37,'[5]Escalas de Valoración'!$G$38,IF(K81='[5]Escalas de Valoración'!$H$37,'[5]Escalas de Valoración'!$H$38,))))</f>
        <v>2</v>
      </c>
      <c r="M81" s="219">
        <f t="shared" si="44"/>
        <v>4</v>
      </c>
      <c r="N81" s="216" t="str">
        <f t="shared" si="45"/>
        <v>MEDIO</v>
      </c>
      <c r="O81" s="216" t="s">
        <v>91</v>
      </c>
      <c r="P81" s="214" t="s">
        <v>803</v>
      </c>
      <c r="Q81" s="218" t="s">
        <v>179</v>
      </c>
      <c r="R81" s="219">
        <f>IF(Q81='[5]Escalas de Valoración'!$C$39,'[5]Escalas de Valoración'!$D$39,IF(Q81='[5]Escalas de Valoración'!$C$40,'[5]Escalas de Valoración'!$D$40,IF(Q81='[5]Escalas de Valoración'!$C$41,'[5]Escalas de Valoración'!$D$41,IF(Q81='[5]Escalas de Valoración'!$C$42,'[5]Escalas de Valoración'!$D$42,))))</f>
        <v>2</v>
      </c>
      <c r="S81" s="218" t="s">
        <v>50</v>
      </c>
      <c r="T81" s="219">
        <f>IF(S81='[5]Escalas de Valoración'!$E$37,'[5]Escalas de Valoración'!$E$38,IF(S81='[5]Escalas de Valoración'!$F$37,'[5]Escalas de Valoración'!$F$38,IF(S81='[5]Escalas de Valoración'!$G$37,'[5]Escalas de Valoración'!$G$38,IF(S81='[5]Escalas de Valoración'!$H$37,'[5]Escalas de Valoración'!$H$38,))))</f>
        <v>1</v>
      </c>
      <c r="U81" s="219">
        <f t="shared" si="46"/>
        <v>2</v>
      </c>
      <c r="V81" s="240" t="str">
        <f t="shared" si="47"/>
        <v>BAJO</v>
      </c>
      <c r="W81" s="244" t="s">
        <v>804</v>
      </c>
      <c r="X81" s="245" t="s">
        <v>167</v>
      </c>
      <c r="Y81" s="214" t="s">
        <v>743</v>
      </c>
      <c r="Z81" s="242" t="s">
        <v>761</v>
      </c>
      <c r="AA81" s="244" t="s">
        <v>805</v>
      </c>
      <c r="AB81" s="221" t="s">
        <v>806</v>
      </c>
      <c r="AC81" s="221"/>
      <c r="AD81" s="221"/>
      <c r="AE81" s="221"/>
      <c r="AF81" s="221"/>
    </row>
    <row r="82" spans="1:32" s="222" customFormat="1" ht="152.25" hidden="1" customHeight="1" x14ac:dyDescent="0.25">
      <c r="A82" s="214" t="s">
        <v>286</v>
      </c>
      <c r="B82" s="214" t="s">
        <v>73</v>
      </c>
      <c r="C82" s="225" t="s">
        <v>328</v>
      </c>
      <c r="D82" s="214">
        <v>68</v>
      </c>
      <c r="E82" s="243" t="s">
        <v>807</v>
      </c>
      <c r="F82" s="216" t="s">
        <v>808</v>
      </c>
      <c r="G82" s="245" t="s">
        <v>809</v>
      </c>
      <c r="H82" s="245" t="s">
        <v>810</v>
      </c>
      <c r="I82" s="218" t="s">
        <v>179</v>
      </c>
      <c r="J82" s="219">
        <f>IF(I82='[5]Escalas de Valoración'!$C$39,'[5]Escalas de Valoración'!$D$39,IF(I82='[5]Escalas de Valoración'!$C$40,'[5]Escalas de Valoración'!$D$40,IF(I82='[5]Escalas de Valoración'!$C$41,'[5]Escalas de Valoración'!$D$41,IF(I82='[5]Escalas de Valoración'!$C$42,'[5]Escalas de Valoración'!$D$42,))))</f>
        <v>2</v>
      </c>
      <c r="K82" s="218" t="s">
        <v>8</v>
      </c>
      <c r="L82" s="219">
        <f>IF(K82='[5]Escalas de Valoración'!$E$37,'[5]Escalas de Valoración'!$E$38,IF(K82='[5]Escalas de Valoración'!$F$37,'[5]Escalas de Valoración'!$F$38,IF(K82='[5]Escalas de Valoración'!$G$37,'[5]Escalas de Valoración'!$G$38,IF(K82='[5]Escalas de Valoración'!$H$37,'[5]Escalas de Valoración'!$H$38,))))</f>
        <v>2</v>
      </c>
      <c r="M82" s="219">
        <f t="shared" si="44"/>
        <v>4</v>
      </c>
      <c r="N82" s="216" t="str">
        <f t="shared" si="45"/>
        <v>MEDIO</v>
      </c>
      <c r="O82" s="216" t="s">
        <v>91</v>
      </c>
      <c r="P82" s="214" t="s">
        <v>811</v>
      </c>
      <c r="Q82" s="218" t="s">
        <v>182</v>
      </c>
      <c r="R82" s="219">
        <f>IF(Q82='[5]Escalas de Valoración'!$C$39,'[5]Escalas de Valoración'!$D$39,IF(Q82='[5]Escalas de Valoración'!$C$40,'[5]Escalas de Valoración'!$D$40,IF(Q82='[5]Escalas de Valoración'!$C$41,'[5]Escalas de Valoración'!$D$41,IF(Q82='[5]Escalas de Valoración'!$C$42,'[5]Escalas de Valoración'!$D$42,))))</f>
        <v>1</v>
      </c>
      <c r="S82" s="218" t="s">
        <v>8</v>
      </c>
      <c r="T82" s="247">
        <f>IF(S82='[5]Escalas de Valoración'!$E$37,'[5]Escalas de Valoración'!$E$38,IF(S82='[5]Escalas de Valoración'!$F$37,'[5]Escalas de Valoración'!$F$38,IF(S82='[5]Escalas de Valoración'!$G$37,'[5]Escalas de Valoración'!$G$38,IF(S82='[5]Escalas de Valoración'!$H$37,'[5]Escalas de Valoración'!$H$38,))))</f>
        <v>2</v>
      </c>
      <c r="U82" s="219">
        <f t="shared" si="46"/>
        <v>2</v>
      </c>
      <c r="V82" s="216" t="str">
        <f t="shared" si="47"/>
        <v>BAJO</v>
      </c>
      <c r="W82" s="244" t="s">
        <v>812</v>
      </c>
      <c r="X82" s="245" t="s">
        <v>167</v>
      </c>
      <c r="Y82" s="248" t="s">
        <v>743</v>
      </c>
      <c r="Z82" s="242" t="s">
        <v>752</v>
      </c>
      <c r="AA82" s="249" t="s">
        <v>813</v>
      </c>
      <c r="AB82" s="250" t="s">
        <v>814</v>
      </c>
      <c r="AC82" s="221"/>
      <c r="AD82" s="221"/>
      <c r="AE82" s="221"/>
      <c r="AF82" s="221"/>
    </row>
    <row r="83" spans="1:32" s="222" customFormat="1" ht="158.25" hidden="1" customHeight="1" x14ac:dyDescent="0.25">
      <c r="A83" s="214" t="s">
        <v>286</v>
      </c>
      <c r="B83" s="214" t="s">
        <v>73</v>
      </c>
      <c r="C83" s="225" t="s">
        <v>328</v>
      </c>
      <c r="D83" s="214">
        <v>69</v>
      </c>
      <c r="E83" s="243" t="s">
        <v>815</v>
      </c>
      <c r="F83" s="216" t="s">
        <v>816</v>
      </c>
      <c r="G83" s="245" t="s">
        <v>817</v>
      </c>
      <c r="H83" s="245" t="s">
        <v>785</v>
      </c>
      <c r="I83" s="218" t="s">
        <v>179</v>
      </c>
      <c r="J83" s="219">
        <f>IF(I83='[5]Escalas de Valoración'!$C$39,'[5]Escalas de Valoración'!$D$39,IF(I83='[5]Escalas de Valoración'!$C$40,'[5]Escalas de Valoración'!$D$40,IF(I83='[5]Escalas de Valoración'!$C$41,'[5]Escalas de Valoración'!$D$41,IF(I83='[5]Escalas de Valoración'!$C$42,'[5]Escalas de Valoración'!$D$42,))))</f>
        <v>2</v>
      </c>
      <c r="K83" s="218" t="s">
        <v>171</v>
      </c>
      <c r="L83" s="219">
        <f>IF(K83='[5]Escalas de Valoración'!$E$37,'[5]Escalas de Valoración'!$E$38,IF(K83='[5]Escalas de Valoración'!$F$37,'[5]Escalas de Valoración'!$F$38,IF(K83='[5]Escalas de Valoración'!$G$37,'[5]Escalas de Valoración'!$G$38,IF(K83='[5]Escalas de Valoración'!$H$37,'[5]Escalas de Valoración'!$H$38,))))</f>
        <v>3</v>
      </c>
      <c r="M83" s="219">
        <f t="shared" si="44"/>
        <v>6</v>
      </c>
      <c r="N83" s="216" t="str">
        <f t="shared" si="45"/>
        <v>ALTO</v>
      </c>
      <c r="O83" s="216" t="s">
        <v>91</v>
      </c>
      <c r="P83" s="214" t="s">
        <v>818</v>
      </c>
      <c r="Q83" s="218" t="s">
        <v>179</v>
      </c>
      <c r="R83" s="219">
        <f>IF(Q83='[5]Escalas de Valoración'!$C$39,'[5]Escalas de Valoración'!$D$39,IF(Q83='[5]Escalas de Valoración'!$C$40,'[5]Escalas de Valoración'!$D$40,IF(Q83='[5]Escalas de Valoración'!$C$41,'[5]Escalas de Valoración'!$D$41,IF(Q83='[5]Escalas de Valoración'!$C$42,'[5]Escalas de Valoración'!$D$42,))))</f>
        <v>2</v>
      </c>
      <c r="S83" s="218" t="s">
        <v>171</v>
      </c>
      <c r="T83" s="219">
        <f>IF(S83='[5]Escalas de Valoración'!$E$37,'[5]Escalas de Valoración'!$E$38,IF(S83='[5]Escalas de Valoración'!$F$37,'[5]Escalas de Valoración'!$F$38,IF(S83='[5]Escalas de Valoración'!$G$37,'[5]Escalas de Valoración'!$G$38,IF(S83='[5]Escalas de Valoración'!$H$37,'[5]Escalas de Valoración'!$H$38,))))</f>
        <v>3</v>
      </c>
      <c r="U83" s="219">
        <f t="shared" si="46"/>
        <v>6</v>
      </c>
      <c r="V83" s="216" t="str">
        <f t="shared" si="47"/>
        <v>ALTO</v>
      </c>
      <c r="W83" s="244" t="s">
        <v>819</v>
      </c>
      <c r="X83" s="245" t="s">
        <v>167</v>
      </c>
      <c r="Y83" s="251" t="s">
        <v>820</v>
      </c>
      <c r="Z83" s="242" t="s">
        <v>761</v>
      </c>
      <c r="AA83" s="244" t="s">
        <v>821</v>
      </c>
      <c r="AB83" s="250" t="s">
        <v>822</v>
      </c>
      <c r="AC83" s="252"/>
      <c r="AD83" s="253"/>
      <c r="AE83" s="252"/>
      <c r="AF83" s="252"/>
    </row>
  </sheetData>
  <autoFilter ref="A11:BH83" xr:uid="{00000000-0009-0000-0000-000003000000}">
    <filterColumn colId="0">
      <filters>
        <filter val="RIESGOS DE CORRUPCIÓN"/>
      </filters>
    </filterColumn>
  </autoFilter>
  <dataConsolidate/>
  <mergeCells count="131">
    <mergeCell ref="D56:D57"/>
    <mergeCell ref="B61:B62"/>
    <mergeCell ref="O61:O62"/>
    <mergeCell ref="P61:P62"/>
    <mergeCell ref="N61:N62"/>
    <mergeCell ref="I61:I62"/>
    <mergeCell ref="E8:E11"/>
    <mergeCell ref="Z10:Z11"/>
    <mergeCell ref="U10:U11"/>
    <mergeCell ref="V10:V11"/>
    <mergeCell ref="W9:Z9"/>
    <mergeCell ref="M10:M11"/>
    <mergeCell ref="N10:N11"/>
    <mergeCell ref="Y10:Y11"/>
    <mergeCell ref="A61:A62"/>
    <mergeCell ref="A10:A11"/>
    <mergeCell ref="Z61:Z62"/>
    <mergeCell ref="S56:S57"/>
    <mergeCell ref="S61:S62"/>
    <mergeCell ref="G61:G62"/>
    <mergeCell ref="H61:H62"/>
    <mergeCell ref="J61:J62"/>
    <mergeCell ref="K61:K62"/>
    <mergeCell ref="C61:C62"/>
    <mergeCell ref="D61:D62"/>
    <mergeCell ref="E61:E62"/>
    <mergeCell ref="F61:F62"/>
    <mergeCell ref="L61:L62"/>
    <mergeCell ref="O9:O11"/>
    <mergeCell ref="A8:C9"/>
    <mergeCell ref="C56:C57"/>
    <mergeCell ref="AE1:AF1"/>
    <mergeCell ref="AE2:AF2"/>
    <mergeCell ref="A7:AF7"/>
    <mergeCell ref="E56:E57"/>
    <mergeCell ref="F56:F57"/>
    <mergeCell ref="G56:G57"/>
    <mergeCell ref="AB56:AB57"/>
    <mergeCell ref="R56:R57"/>
    <mergeCell ref="T56:T57"/>
    <mergeCell ref="W56:W57"/>
    <mergeCell ref="O56:O57"/>
    <mergeCell ref="P56:P57"/>
    <mergeCell ref="Q56:Q57"/>
    <mergeCell ref="X56:X57"/>
    <mergeCell ref="Y56:Y57"/>
    <mergeCell ref="Z56:Z57"/>
    <mergeCell ref="AA56:AA57"/>
    <mergeCell ref="H56:H57"/>
    <mergeCell ref="I56:I57"/>
    <mergeCell ref="J56:J57"/>
    <mergeCell ref="K56:K57"/>
    <mergeCell ref="AA8:AA11"/>
    <mergeCell ref="AB8:AB11"/>
    <mergeCell ref="AC8:AF8"/>
    <mergeCell ref="AF56:AF57"/>
    <mergeCell ref="AD61:AD62"/>
    <mergeCell ref="AE61:AE62"/>
    <mergeCell ref="AF61:AF62"/>
    <mergeCell ref="AE3:AF3"/>
    <mergeCell ref="AE4:AF4"/>
    <mergeCell ref="AE5:AF6"/>
    <mergeCell ref="AE10:AF10"/>
    <mergeCell ref="AD56:AD57"/>
    <mergeCell ref="F4:AD4"/>
    <mergeCell ref="U5:AD5"/>
    <mergeCell ref="L56:L57"/>
    <mergeCell ref="N56:N57"/>
    <mergeCell ref="V56:V57"/>
    <mergeCell ref="AA61:AA62"/>
    <mergeCell ref="AB61:AB62"/>
    <mergeCell ref="V61:V62"/>
    <mergeCell ref="Q61:Q62"/>
    <mergeCell ref="R61:R62"/>
    <mergeCell ref="T61:T62"/>
    <mergeCell ref="AC9:AD9"/>
    <mergeCell ref="AE9:AF9"/>
    <mergeCell ref="AC10:AD10"/>
    <mergeCell ref="F8:F11"/>
    <mergeCell ref="A56:A57"/>
    <mergeCell ref="B10:B11"/>
    <mergeCell ref="C10:C11"/>
    <mergeCell ref="U6:AD6"/>
    <mergeCell ref="F3:AD3"/>
    <mergeCell ref="O8:Z8"/>
    <mergeCell ref="S10:T10"/>
    <mergeCell ref="P9:P11"/>
    <mergeCell ref="F5:T5"/>
    <mergeCell ref="F6:T6"/>
    <mergeCell ref="K10:L10"/>
    <mergeCell ref="I8:N9"/>
    <mergeCell ref="Q9:V9"/>
    <mergeCell ref="W10:W11"/>
    <mergeCell ref="X10:X11"/>
    <mergeCell ref="AC56:AC57"/>
    <mergeCell ref="Q10:R10"/>
    <mergeCell ref="G8:G11"/>
    <mergeCell ref="H8:H11"/>
    <mergeCell ref="I10:J10"/>
    <mergeCell ref="A1:E6"/>
    <mergeCell ref="F1:AD1"/>
    <mergeCell ref="F2:AD2"/>
    <mergeCell ref="D8:D11"/>
    <mergeCell ref="AF31:AF32"/>
    <mergeCell ref="A31:A32"/>
    <mergeCell ref="D31:D32"/>
    <mergeCell ref="E31:E32"/>
    <mergeCell ref="F31:F32"/>
    <mergeCell ref="G31:G32"/>
    <mergeCell ref="H31:H32"/>
    <mergeCell ref="I31:I32"/>
    <mergeCell ref="K31:K32"/>
    <mergeCell ref="N31:N32"/>
    <mergeCell ref="O31:O32"/>
    <mergeCell ref="P31:P32"/>
    <mergeCell ref="Q31:Q32"/>
    <mergeCell ref="S31:S32"/>
    <mergeCell ref="V31:V32"/>
    <mergeCell ref="W31:W32"/>
    <mergeCell ref="X31:X32"/>
    <mergeCell ref="M61:M62"/>
    <mergeCell ref="M56:M57"/>
    <mergeCell ref="Y31:Y32"/>
    <mergeCell ref="Z31:Z32"/>
    <mergeCell ref="AA31:AA32"/>
    <mergeCell ref="AB31:AB32"/>
    <mergeCell ref="AC31:AC32"/>
    <mergeCell ref="AD31:AD32"/>
    <mergeCell ref="AE31:AE32"/>
    <mergeCell ref="AC61:AC62"/>
    <mergeCell ref="AE56:AE57"/>
  </mergeCells>
  <conditionalFormatting sqref="C67 C35:C36 C24:C26">
    <cfRule type="cellIs" dxfId="831" priority="1049" stopIfTrue="1" operator="equal">
      <formula>"Seleccione el proceso Correcto"</formula>
    </cfRule>
  </conditionalFormatting>
  <conditionalFormatting sqref="N51:N56 N58:N61 N63:N67 N71">
    <cfRule type="cellIs" dxfId="830" priority="1226" operator="between">
      <formula>8</formula>
      <formula>10</formula>
    </cfRule>
    <cfRule type="cellIs" dxfId="829" priority="1227" operator="between">
      <formula>6</formula>
      <formula>7</formula>
    </cfRule>
    <cfRule type="cellIs" dxfId="828" priority="1228" operator="equal">
      <formula>5</formula>
    </cfRule>
    <cfRule type="cellIs" dxfId="827" priority="1229" operator="lessThan">
      <formula>#REF!</formula>
    </cfRule>
  </conditionalFormatting>
  <conditionalFormatting sqref="AB54:AB56 W54:Z56 W59:Z59 W60 W58:X58 Z60 Z58 AB58:AB60 W62 Y62 N28:N31 N25:N26">
    <cfRule type="cellIs" dxfId="826" priority="1222" operator="between">
      <formula>8</formula>
      <formula>10</formula>
    </cfRule>
    <cfRule type="cellIs" dxfId="825" priority="1223" operator="between">
      <formula>6</formula>
      <formula>7</formula>
    </cfRule>
    <cfRule type="cellIs" dxfId="824" priority="1224" operator="equal">
      <formula>5</formula>
    </cfRule>
    <cfRule type="cellIs" dxfId="823" priority="1225" operator="lessThan">
      <formula>#REF!</formula>
    </cfRule>
  </conditionalFormatting>
  <conditionalFormatting sqref="AA54:AA56 AA58:AA60 AB28:AB31 AA28:AA29 AA25:AB26">
    <cfRule type="cellIs" dxfId="822" priority="1218" operator="between">
      <formula>8</formula>
      <formula>10</formula>
    </cfRule>
    <cfRule type="cellIs" dxfId="821" priority="1219" operator="between">
      <formula>6</formula>
      <formula>7</formula>
    </cfRule>
    <cfRule type="cellIs" dxfId="820" priority="1220" operator="equal">
      <formula>5</formula>
    </cfRule>
    <cfRule type="cellIs" dxfId="819" priority="1221" operator="lessThan">
      <formula>#REF!</formula>
    </cfRule>
  </conditionalFormatting>
  <conditionalFormatting sqref="AB61 X61:X62 Z61">
    <cfRule type="cellIs" dxfId="818" priority="1214" operator="between">
      <formula>8</formula>
      <formula>10</formula>
    </cfRule>
    <cfRule type="cellIs" dxfId="817" priority="1215" operator="between">
      <formula>6</formula>
      <formula>7</formula>
    </cfRule>
    <cfRule type="cellIs" dxfId="816" priority="1216" operator="equal">
      <formula>5</formula>
    </cfRule>
    <cfRule type="cellIs" dxfId="815" priority="1217" operator="lessThan">
      <formula>#REF!</formula>
    </cfRule>
  </conditionalFormatting>
  <conditionalFormatting sqref="AA61">
    <cfRule type="cellIs" dxfId="814" priority="1210" operator="between">
      <formula>8</formula>
      <formula>10</formula>
    </cfRule>
    <cfRule type="cellIs" dxfId="813" priority="1211" operator="between">
      <formula>6</formula>
      <formula>7</formula>
    </cfRule>
    <cfRule type="cellIs" dxfId="812" priority="1212" operator="equal">
      <formula>5</formula>
    </cfRule>
    <cfRule type="cellIs" dxfId="811" priority="1213" operator="lessThan">
      <formula>#REF!</formula>
    </cfRule>
  </conditionalFormatting>
  <conditionalFormatting sqref="W63:X63 Z63 AB63">
    <cfRule type="cellIs" dxfId="810" priority="1182" operator="between">
      <formula>8</formula>
      <formula>10</formula>
    </cfRule>
    <cfRule type="cellIs" dxfId="809" priority="1183" operator="between">
      <formula>6</formula>
      <formula>7</formula>
    </cfRule>
    <cfRule type="cellIs" dxfId="808" priority="1184" operator="equal">
      <formula>5</formula>
    </cfRule>
    <cfRule type="cellIs" dxfId="807" priority="1185" operator="lessThan">
      <formula>#REF!</formula>
    </cfRule>
  </conditionalFormatting>
  <conditionalFormatting sqref="AA63">
    <cfRule type="cellIs" dxfId="806" priority="1178" operator="between">
      <formula>8</formula>
      <formula>10</formula>
    </cfRule>
    <cfRule type="cellIs" dxfId="805" priority="1179" operator="between">
      <formula>6</formula>
      <formula>7</formula>
    </cfRule>
    <cfRule type="cellIs" dxfId="804" priority="1180" operator="equal">
      <formula>5</formula>
    </cfRule>
    <cfRule type="cellIs" dxfId="803" priority="1181" operator="lessThan">
      <formula>#REF!</formula>
    </cfRule>
  </conditionalFormatting>
  <conditionalFormatting sqref="AA71">
    <cfRule type="cellIs" dxfId="802" priority="1074" operator="between">
      <formula>8</formula>
      <formula>10</formula>
    </cfRule>
    <cfRule type="cellIs" dxfId="801" priority="1075" operator="between">
      <formula>6</formula>
      <formula>7</formula>
    </cfRule>
    <cfRule type="cellIs" dxfId="800" priority="1076" operator="equal">
      <formula>5</formula>
    </cfRule>
    <cfRule type="cellIs" dxfId="799" priority="1077" operator="lessThan">
      <formula>#REF!</formula>
    </cfRule>
  </conditionalFormatting>
  <conditionalFormatting sqref="X71">
    <cfRule type="cellIs" dxfId="798" priority="1082" operator="between">
      <formula>8</formula>
      <formula>10</formula>
    </cfRule>
    <cfRule type="cellIs" dxfId="797" priority="1083" operator="between">
      <formula>6</formula>
      <formula>7</formula>
    </cfRule>
    <cfRule type="cellIs" dxfId="796" priority="1084" operator="equal">
      <formula>5</formula>
    </cfRule>
    <cfRule type="cellIs" dxfId="795" priority="1085" operator="lessThan">
      <formula>#REF!</formula>
    </cfRule>
  </conditionalFormatting>
  <conditionalFormatting sqref="W64:X64 Z64 AB64">
    <cfRule type="cellIs" dxfId="794" priority="1166" operator="between">
      <formula>8</formula>
      <formula>10</formula>
    </cfRule>
    <cfRule type="cellIs" dxfId="793" priority="1167" operator="between">
      <formula>6</formula>
      <formula>7</formula>
    </cfRule>
    <cfRule type="cellIs" dxfId="792" priority="1168" operator="equal">
      <formula>5</formula>
    </cfRule>
    <cfRule type="cellIs" dxfId="791" priority="1169" operator="lessThan">
      <formula>#REF!</formula>
    </cfRule>
  </conditionalFormatting>
  <conditionalFormatting sqref="AA64">
    <cfRule type="cellIs" dxfId="790" priority="1162" operator="between">
      <formula>8</formula>
      <formula>10</formula>
    </cfRule>
    <cfRule type="cellIs" dxfId="789" priority="1163" operator="between">
      <formula>6</formula>
      <formula>7</formula>
    </cfRule>
    <cfRule type="cellIs" dxfId="788" priority="1164" operator="equal">
      <formula>5</formula>
    </cfRule>
    <cfRule type="cellIs" dxfId="787" priority="1165" operator="lessThan">
      <formula>#REF!</formula>
    </cfRule>
  </conditionalFormatting>
  <conditionalFormatting sqref="X65 Z65 AB65">
    <cfRule type="cellIs" dxfId="786" priority="1150" operator="between">
      <formula>8</formula>
      <formula>10</formula>
    </cfRule>
    <cfRule type="cellIs" dxfId="785" priority="1151" operator="between">
      <formula>6</formula>
      <formula>7</formula>
    </cfRule>
    <cfRule type="cellIs" dxfId="784" priority="1152" operator="equal">
      <formula>5</formula>
    </cfRule>
    <cfRule type="cellIs" dxfId="783" priority="1153" operator="lessThan">
      <formula>#REF!</formula>
    </cfRule>
  </conditionalFormatting>
  <conditionalFormatting sqref="AA65">
    <cfRule type="cellIs" dxfId="782" priority="1146" operator="between">
      <formula>8</formula>
      <formula>10</formula>
    </cfRule>
    <cfRule type="cellIs" dxfId="781" priority="1147" operator="between">
      <formula>6</formula>
      <formula>7</formula>
    </cfRule>
    <cfRule type="cellIs" dxfId="780" priority="1148" operator="equal">
      <formula>5</formula>
    </cfRule>
    <cfRule type="cellIs" dxfId="779" priority="1149" operator="lessThan">
      <formula>#REF!</formula>
    </cfRule>
  </conditionalFormatting>
  <conditionalFormatting sqref="X66 X68">
    <cfRule type="cellIs" dxfId="778" priority="1134" operator="between">
      <formula>8</formula>
      <formula>10</formula>
    </cfRule>
    <cfRule type="cellIs" dxfId="777" priority="1135" operator="between">
      <formula>6</formula>
      <formula>7</formula>
    </cfRule>
    <cfRule type="cellIs" dxfId="776" priority="1136" operator="equal">
      <formula>5</formula>
    </cfRule>
    <cfRule type="cellIs" dxfId="775" priority="1137" operator="lessThan">
      <formula>#REF!</formula>
    </cfRule>
  </conditionalFormatting>
  <conditionalFormatting sqref="AA66">
    <cfRule type="cellIs" dxfId="774" priority="1126" operator="between">
      <formula>8</formula>
      <formula>10</formula>
    </cfRule>
    <cfRule type="cellIs" dxfId="773" priority="1127" operator="between">
      <formula>6</formula>
      <formula>7</formula>
    </cfRule>
    <cfRule type="cellIs" dxfId="772" priority="1128" operator="equal">
      <formula>5</formula>
    </cfRule>
    <cfRule type="cellIs" dxfId="771" priority="1129" operator="lessThan">
      <formula>#REF!</formula>
    </cfRule>
  </conditionalFormatting>
  <conditionalFormatting sqref="AB66 Z66">
    <cfRule type="cellIs" dxfId="770" priority="1130" operator="between">
      <formula>8</formula>
      <formula>10</formula>
    </cfRule>
    <cfRule type="cellIs" dxfId="769" priority="1131" operator="between">
      <formula>6</formula>
      <formula>7</formula>
    </cfRule>
    <cfRule type="cellIs" dxfId="768" priority="1132" operator="equal">
      <formula>5</formula>
    </cfRule>
    <cfRule type="cellIs" dxfId="767" priority="1133" operator="lessThan">
      <formula>#REF!</formula>
    </cfRule>
  </conditionalFormatting>
  <conditionalFormatting sqref="AA67">
    <cfRule type="cellIs" dxfId="766" priority="1114" operator="between">
      <formula>8</formula>
      <formula>10</formula>
    </cfRule>
    <cfRule type="cellIs" dxfId="765" priority="1115" operator="between">
      <formula>6</formula>
      <formula>7</formula>
    </cfRule>
    <cfRule type="cellIs" dxfId="764" priority="1116" operator="equal">
      <formula>5</formula>
    </cfRule>
    <cfRule type="cellIs" dxfId="763" priority="1117" operator="lessThan">
      <formula>#REF!</formula>
    </cfRule>
  </conditionalFormatting>
  <conditionalFormatting sqref="AF61 AD61">
    <cfRule type="cellIs" dxfId="762" priority="881" operator="between">
      <formula>8</formula>
      <formula>10</formula>
    </cfRule>
    <cfRule type="cellIs" dxfId="761" priority="882" operator="between">
      <formula>6</formula>
      <formula>7</formula>
    </cfRule>
    <cfRule type="cellIs" dxfId="760" priority="883" operator="equal">
      <formula>5</formula>
    </cfRule>
    <cfRule type="cellIs" dxfId="759" priority="884" operator="lessThan">
      <formula>#REF!</formula>
    </cfRule>
  </conditionalFormatting>
  <conditionalFormatting sqref="AB67">
    <cfRule type="cellIs" dxfId="758" priority="1118" operator="between">
      <formula>8</formula>
      <formula>10</formula>
    </cfRule>
    <cfRule type="cellIs" dxfId="757" priority="1119" operator="between">
      <formula>6</formula>
      <formula>7</formula>
    </cfRule>
    <cfRule type="cellIs" dxfId="756" priority="1120" operator="equal">
      <formula>5</formula>
    </cfRule>
    <cfRule type="cellIs" dxfId="755" priority="1121" operator="lessThan">
      <formula>#REF!</formula>
    </cfRule>
  </conditionalFormatting>
  <conditionalFormatting sqref="AD67">
    <cfRule type="cellIs" dxfId="754" priority="801" operator="between">
      <formula>8</formula>
      <formula>10</formula>
    </cfRule>
    <cfRule type="cellIs" dxfId="753" priority="802" operator="between">
      <formula>6</formula>
      <formula>7</formula>
    </cfRule>
    <cfRule type="cellIs" dxfId="752" priority="803" operator="equal">
      <formula>5</formula>
    </cfRule>
    <cfRule type="cellIs" dxfId="751" priority="804" operator="lessThan">
      <formula>#REF!</formula>
    </cfRule>
  </conditionalFormatting>
  <conditionalFormatting sqref="AE71">
    <cfRule type="cellIs" dxfId="750" priority="805" operator="between">
      <formula>8</formula>
      <formula>10</formula>
    </cfRule>
    <cfRule type="cellIs" dxfId="749" priority="806" operator="between">
      <formula>6</formula>
      <formula>7</formula>
    </cfRule>
    <cfRule type="cellIs" dxfId="748" priority="807" operator="equal">
      <formula>5</formula>
    </cfRule>
    <cfRule type="cellIs" dxfId="747" priority="808" operator="lessThan">
      <formula>#REF!</formula>
    </cfRule>
  </conditionalFormatting>
  <conditionalFormatting sqref="AB71 Z71">
    <cfRule type="cellIs" dxfId="746" priority="1078" operator="between">
      <formula>8</formula>
      <formula>10</formula>
    </cfRule>
    <cfRule type="cellIs" dxfId="745" priority="1079" operator="between">
      <formula>6</formula>
      <formula>7</formula>
    </cfRule>
    <cfRule type="cellIs" dxfId="744" priority="1080" operator="equal">
      <formula>5</formula>
    </cfRule>
    <cfRule type="cellIs" dxfId="743" priority="1081" operator="lessThan">
      <formula>#REF!</formula>
    </cfRule>
  </conditionalFormatting>
  <conditionalFormatting sqref="Z67">
    <cfRule type="cellIs" dxfId="742" priority="1062" operator="between">
      <formula>8</formula>
      <formula>10</formula>
    </cfRule>
    <cfRule type="cellIs" dxfId="741" priority="1063" operator="between">
      <formula>6</formula>
      <formula>7</formula>
    </cfRule>
    <cfRule type="cellIs" dxfId="740" priority="1064" operator="equal">
      <formula>5</formula>
    </cfRule>
    <cfRule type="cellIs" dxfId="739" priority="1065" operator="lessThan">
      <formula>#REF!</formula>
    </cfRule>
  </conditionalFormatting>
  <conditionalFormatting sqref="C61">
    <cfRule type="cellIs" dxfId="738" priority="1061" stopIfTrue="1" operator="equal">
      <formula>"Seleccione el proceso Correcto"</formula>
    </cfRule>
  </conditionalFormatting>
  <conditionalFormatting sqref="C60">
    <cfRule type="cellIs" dxfId="737" priority="1060" stopIfTrue="1" operator="equal">
      <formula>"Seleccione el proceso Correcto"</formula>
    </cfRule>
  </conditionalFormatting>
  <conditionalFormatting sqref="C51:C56 C58">
    <cfRule type="cellIs" dxfId="736" priority="1059" stopIfTrue="1" operator="equal">
      <formula>"Seleccione el proceso Correcto"</formula>
    </cfRule>
  </conditionalFormatting>
  <conditionalFormatting sqref="C51:C56 C58">
    <cfRule type="cellIs" dxfId="735" priority="1058" stopIfTrue="1" operator="equal">
      <formula>"Seleccione el proceso Correcto"</formula>
    </cfRule>
  </conditionalFormatting>
  <conditionalFormatting sqref="C59">
    <cfRule type="cellIs" dxfId="734" priority="1057" stopIfTrue="1" operator="equal">
      <formula>"Seleccione el proceso Correcto"</formula>
    </cfRule>
  </conditionalFormatting>
  <conditionalFormatting sqref="C59">
    <cfRule type="cellIs" dxfId="733" priority="1056" stopIfTrue="1" operator="equal">
      <formula>"Seleccione el proceso Correcto"</formula>
    </cfRule>
  </conditionalFormatting>
  <conditionalFormatting sqref="C63:C66">
    <cfRule type="cellIs" dxfId="732" priority="1055" stopIfTrue="1" operator="equal">
      <formula>"Seleccione el proceso Correcto"</formula>
    </cfRule>
  </conditionalFormatting>
  <conditionalFormatting sqref="C71">
    <cfRule type="cellIs" dxfId="731" priority="1050" stopIfTrue="1" operator="equal">
      <formula>"Seleccione el proceso Correcto"</formula>
    </cfRule>
  </conditionalFormatting>
  <conditionalFormatting sqref="M51:M55">
    <cfRule type="cellIs" dxfId="730" priority="1033" operator="between">
      <formula>40</formula>
      <formula>600</formula>
    </cfRule>
    <cfRule type="cellIs" dxfId="729" priority="1034" operator="between">
      <formula>12</formula>
      <formula>30</formula>
    </cfRule>
    <cfRule type="cellIs" dxfId="728" priority="1035" operator="between">
      <formula>5</formula>
      <formula>10</formula>
    </cfRule>
    <cfRule type="cellIs" dxfId="727" priority="1036" operator="between">
      <formula>1</formula>
      <formula>4</formula>
    </cfRule>
  </conditionalFormatting>
  <conditionalFormatting sqref="N51:N56 N58:N61 N63:N67 N71">
    <cfRule type="containsText" dxfId="726" priority="1029" operator="containsText" text="BAJA">
      <formula>NOT(ISERROR(SEARCH("BAJA",N51)))</formula>
    </cfRule>
    <cfRule type="containsText" dxfId="725" priority="1030" operator="containsText" text="MODERADA">
      <formula>NOT(ISERROR(SEARCH("MODERADA",N51)))</formula>
    </cfRule>
    <cfRule type="containsText" dxfId="724" priority="1031" operator="containsText" text="ALTA">
      <formula>NOT(ISERROR(SEARCH("ALTA",N51)))</formula>
    </cfRule>
    <cfRule type="containsText" dxfId="723" priority="1032" operator="containsText" text="EXTREMA">
      <formula>NOT(ISERROR(SEARCH("EXTREMA",N51)))</formula>
    </cfRule>
  </conditionalFormatting>
  <conditionalFormatting sqref="M56 M58">
    <cfRule type="cellIs" dxfId="722" priority="1025" operator="between">
      <formula>40</formula>
      <formula>600</formula>
    </cfRule>
    <cfRule type="cellIs" dxfId="721" priority="1026" operator="between">
      <formula>12</formula>
      <formula>30</formula>
    </cfRule>
    <cfRule type="cellIs" dxfId="720" priority="1027" operator="between">
      <formula>5</formula>
      <formula>10</formula>
    </cfRule>
    <cfRule type="cellIs" dxfId="719" priority="1028" operator="between">
      <formula>1</formula>
      <formula>4</formula>
    </cfRule>
  </conditionalFormatting>
  <conditionalFormatting sqref="M59:M61 M63:M67 M71">
    <cfRule type="cellIs" dxfId="718" priority="1005" operator="between">
      <formula>40</formula>
      <formula>600</formula>
    </cfRule>
    <cfRule type="cellIs" dxfId="717" priority="1006" operator="between">
      <formula>12</formula>
      <formula>30</formula>
    </cfRule>
    <cfRule type="cellIs" dxfId="716" priority="1007" operator="between">
      <formula>5</formula>
      <formula>10</formula>
    </cfRule>
    <cfRule type="cellIs" dxfId="715" priority="1008" operator="between">
      <formula>1</formula>
      <formula>4</formula>
    </cfRule>
  </conditionalFormatting>
  <conditionalFormatting sqref="V51:V55">
    <cfRule type="cellIs" dxfId="714" priority="945" operator="between">
      <formula>8</formula>
      <formula>10</formula>
    </cfRule>
    <cfRule type="cellIs" dxfId="713" priority="946" operator="between">
      <formula>6</formula>
      <formula>7</formula>
    </cfRule>
    <cfRule type="cellIs" dxfId="712" priority="947" operator="equal">
      <formula>5</formula>
    </cfRule>
    <cfRule type="cellIs" dxfId="711" priority="948" operator="lessThan">
      <formula>#REF!</formula>
    </cfRule>
  </conditionalFormatting>
  <conditionalFormatting sqref="V51:V55">
    <cfRule type="containsText" dxfId="710" priority="941" operator="containsText" text="BAJA">
      <formula>NOT(ISERROR(SEARCH("BAJA",V51)))</formula>
    </cfRule>
    <cfRule type="containsText" dxfId="709" priority="942" operator="containsText" text="MODERADA">
      <formula>NOT(ISERROR(SEARCH("MODERADA",V51)))</formula>
    </cfRule>
    <cfRule type="containsText" dxfId="708" priority="943" operator="containsText" text="ALTA">
      <formula>NOT(ISERROR(SEARCH("ALTA",V51)))</formula>
    </cfRule>
    <cfRule type="containsText" dxfId="707" priority="944" operator="containsText" text="EXTREMA">
      <formula>NOT(ISERROR(SEARCH("EXTREMA",V51)))</formula>
    </cfRule>
  </conditionalFormatting>
  <conditionalFormatting sqref="U51:U55">
    <cfRule type="cellIs" dxfId="706" priority="937" operator="between">
      <formula>40</formula>
      <formula>600</formula>
    </cfRule>
    <cfRule type="cellIs" dxfId="705" priority="938" operator="between">
      <formula>12</formula>
      <formula>30</formula>
    </cfRule>
    <cfRule type="cellIs" dxfId="704" priority="939" operator="between">
      <formula>5</formula>
      <formula>10</formula>
    </cfRule>
    <cfRule type="cellIs" dxfId="703" priority="940" operator="between">
      <formula>1</formula>
      <formula>4</formula>
    </cfRule>
  </conditionalFormatting>
  <conditionalFormatting sqref="U56:U61">
    <cfRule type="cellIs" dxfId="702" priority="925" operator="between">
      <formula>40</formula>
      <formula>600</formula>
    </cfRule>
    <cfRule type="cellIs" dxfId="701" priority="926" operator="between">
      <formula>12</formula>
      <formula>30</formula>
    </cfRule>
    <cfRule type="cellIs" dxfId="700" priority="927" operator="between">
      <formula>5</formula>
      <formula>10</formula>
    </cfRule>
    <cfRule type="cellIs" dxfId="699" priority="928" operator="between">
      <formula>1</formula>
      <formula>4</formula>
    </cfRule>
  </conditionalFormatting>
  <conditionalFormatting sqref="V56 V58:V61">
    <cfRule type="cellIs" dxfId="698" priority="921" operator="between">
      <formula>8</formula>
      <formula>10</formula>
    </cfRule>
    <cfRule type="cellIs" dxfId="697" priority="922" operator="between">
      <formula>6</formula>
      <formula>7</formula>
    </cfRule>
    <cfRule type="cellIs" dxfId="696" priority="923" operator="equal">
      <formula>5</formula>
    </cfRule>
    <cfRule type="cellIs" dxfId="695" priority="924" operator="lessThan">
      <formula>#REF!</formula>
    </cfRule>
  </conditionalFormatting>
  <conditionalFormatting sqref="V56 V58:V61">
    <cfRule type="containsText" dxfId="694" priority="917" operator="containsText" text="BAJA">
      <formula>NOT(ISERROR(SEARCH("BAJA",V56)))</formula>
    </cfRule>
    <cfRule type="containsText" dxfId="693" priority="918" operator="containsText" text="MODERADA">
      <formula>NOT(ISERROR(SEARCH("MODERADA",V56)))</formula>
    </cfRule>
    <cfRule type="containsText" dxfId="692" priority="919" operator="containsText" text="ALTA">
      <formula>NOT(ISERROR(SEARCH("ALTA",V56)))</formula>
    </cfRule>
    <cfRule type="containsText" dxfId="691" priority="920" operator="containsText" text="EXTREMA">
      <formula>NOT(ISERROR(SEARCH("EXTREMA",V56)))</formula>
    </cfRule>
  </conditionalFormatting>
  <conditionalFormatting sqref="U63:U67 U71">
    <cfRule type="cellIs" dxfId="690" priority="913" operator="between">
      <formula>40</formula>
      <formula>600</formula>
    </cfRule>
    <cfRule type="cellIs" dxfId="689" priority="914" operator="between">
      <formula>12</formula>
      <formula>30</formula>
    </cfRule>
    <cfRule type="cellIs" dxfId="688" priority="915" operator="between">
      <formula>5</formula>
      <formula>10</formula>
    </cfRule>
    <cfRule type="cellIs" dxfId="687" priority="916" operator="between">
      <formula>1</formula>
      <formula>4</formula>
    </cfRule>
  </conditionalFormatting>
  <conditionalFormatting sqref="V63:V67 V71">
    <cfRule type="cellIs" dxfId="686" priority="897" operator="between">
      <formula>8</formula>
      <formula>10</formula>
    </cfRule>
    <cfRule type="cellIs" dxfId="685" priority="898" operator="between">
      <formula>6</formula>
      <formula>7</formula>
    </cfRule>
    <cfRule type="cellIs" dxfId="684" priority="899" operator="equal">
      <formula>5</formula>
    </cfRule>
    <cfRule type="cellIs" dxfId="683" priority="900" operator="lessThan">
      <formula>#REF!</formula>
    </cfRule>
  </conditionalFormatting>
  <conditionalFormatting sqref="V63:V67 V71">
    <cfRule type="containsText" dxfId="682" priority="893" operator="containsText" text="BAJA">
      <formula>NOT(ISERROR(SEARCH("BAJA",V63)))</formula>
    </cfRule>
    <cfRule type="containsText" dxfId="681" priority="894" operator="containsText" text="MODERADA">
      <formula>NOT(ISERROR(SEARCH("MODERADA",V63)))</formula>
    </cfRule>
    <cfRule type="containsText" dxfId="680" priority="895" operator="containsText" text="ALTA">
      <formula>NOT(ISERROR(SEARCH("ALTA",V63)))</formula>
    </cfRule>
    <cfRule type="containsText" dxfId="679" priority="896" operator="containsText" text="EXTREMA">
      <formula>NOT(ISERROR(SEARCH("EXTREMA",V63)))</formula>
    </cfRule>
  </conditionalFormatting>
  <conditionalFormatting sqref="AF54:AF56 AC54:AD56 AC59:AD59 AD60 AD58 AF58:AF60">
    <cfRule type="cellIs" dxfId="678" priority="889" operator="between">
      <formula>8</formula>
      <formula>10</formula>
    </cfRule>
    <cfRule type="cellIs" dxfId="677" priority="890" operator="between">
      <formula>6</formula>
      <formula>7</formula>
    </cfRule>
    <cfRule type="cellIs" dxfId="676" priority="891" operator="equal">
      <formula>5</formula>
    </cfRule>
    <cfRule type="cellIs" dxfId="675" priority="892" operator="lessThan">
      <formula>#REF!</formula>
    </cfRule>
  </conditionalFormatting>
  <conditionalFormatting sqref="AE54:AE56 AE58:AE60">
    <cfRule type="cellIs" dxfId="674" priority="885" operator="between">
      <formula>8</formula>
      <formula>10</formula>
    </cfRule>
    <cfRule type="cellIs" dxfId="673" priority="886" operator="between">
      <formula>6</formula>
      <formula>7</formula>
    </cfRule>
    <cfRule type="cellIs" dxfId="672" priority="887" operator="equal">
      <formula>5</formula>
    </cfRule>
    <cfRule type="cellIs" dxfId="671" priority="888" operator="lessThan">
      <formula>#REF!</formula>
    </cfRule>
  </conditionalFormatting>
  <conditionalFormatting sqref="AE61">
    <cfRule type="cellIs" dxfId="670" priority="877" operator="between">
      <formula>8</formula>
      <formula>10</formula>
    </cfRule>
    <cfRule type="cellIs" dxfId="669" priority="878" operator="between">
      <formula>6</formula>
      <formula>7</formula>
    </cfRule>
    <cfRule type="cellIs" dxfId="668" priority="879" operator="equal">
      <formula>5</formula>
    </cfRule>
    <cfRule type="cellIs" dxfId="667" priority="880" operator="lessThan">
      <formula>#REF!</formula>
    </cfRule>
  </conditionalFormatting>
  <conditionalFormatting sqref="AF51:AF53 AD51:AD53">
    <cfRule type="cellIs" dxfId="666" priority="873" operator="between">
      <formula>8</formula>
      <formula>10</formula>
    </cfRule>
    <cfRule type="cellIs" dxfId="665" priority="874" operator="between">
      <formula>6</formula>
      <formula>7</formula>
    </cfRule>
    <cfRule type="cellIs" dxfId="664" priority="875" operator="equal">
      <formula>5</formula>
    </cfRule>
    <cfRule type="cellIs" dxfId="663" priority="876" operator="lessThan">
      <formula>#REF!</formula>
    </cfRule>
  </conditionalFormatting>
  <conditionalFormatting sqref="AE51:AE53">
    <cfRule type="cellIs" dxfId="662" priority="869" operator="between">
      <formula>8</formula>
      <formula>10</formula>
    </cfRule>
    <cfRule type="cellIs" dxfId="661" priority="870" operator="between">
      <formula>6</formula>
      <formula>7</formula>
    </cfRule>
    <cfRule type="cellIs" dxfId="660" priority="871" operator="equal">
      <formula>5</formula>
    </cfRule>
    <cfRule type="cellIs" dxfId="659" priority="872" operator="lessThan">
      <formula>#REF!</formula>
    </cfRule>
  </conditionalFormatting>
  <conditionalFormatting sqref="AC51">
    <cfRule type="cellIs" dxfId="658" priority="865" operator="between">
      <formula>8</formula>
      <formula>10</formula>
    </cfRule>
    <cfRule type="cellIs" dxfId="657" priority="866" operator="between">
      <formula>6</formula>
      <formula>7</formula>
    </cfRule>
    <cfRule type="cellIs" dxfId="656" priority="867" operator="equal">
      <formula>5</formula>
    </cfRule>
    <cfRule type="cellIs" dxfId="655" priority="868" operator="lessThan">
      <formula>#REF!</formula>
    </cfRule>
  </conditionalFormatting>
  <conditionalFormatting sqref="AC52:AC53">
    <cfRule type="cellIs" dxfId="654" priority="861" operator="between">
      <formula>8</formula>
      <formula>10</formula>
    </cfRule>
    <cfRule type="cellIs" dxfId="653" priority="862" operator="between">
      <formula>6</formula>
      <formula>7</formula>
    </cfRule>
    <cfRule type="cellIs" dxfId="652" priority="863" operator="equal">
      <formula>5</formula>
    </cfRule>
    <cfRule type="cellIs" dxfId="651" priority="864" operator="lessThan">
      <formula>#REF!</formula>
    </cfRule>
  </conditionalFormatting>
  <conditionalFormatting sqref="AD63 AF63">
    <cfRule type="cellIs" dxfId="650" priority="857" operator="between">
      <formula>8</formula>
      <formula>10</formula>
    </cfRule>
    <cfRule type="cellIs" dxfId="649" priority="858" operator="between">
      <formula>6</formula>
      <formula>7</formula>
    </cfRule>
    <cfRule type="cellIs" dxfId="648" priority="859" operator="equal">
      <formula>5</formula>
    </cfRule>
    <cfRule type="cellIs" dxfId="647" priority="860" operator="lessThan">
      <formula>#REF!</formula>
    </cfRule>
  </conditionalFormatting>
  <conditionalFormatting sqref="AE63">
    <cfRule type="cellIs" dxfId="646" priority="853" operator="between">
      <formula>8</formula>
      <formula>10</formula>
    </cfRule>
    <cfRule type="cellIs" dxfId="645" priority="854" operator="between">
      <formula>6</formula>
      <formula>7</formula>
    </cfRule>
    <cfRule type="cellIs" dxfId="644" priority="855" operator="equal">
      <formula>5</formula>
    </cfRule>
    <cfRule type="cellIs" dxfId="643" priority="856" operator="lessThan">
      <formula>#REF!</formula>
    </cfRule>
  </conditionalFormatting>
  <conditionalFormatting sqref="AD64 AF64">
    <cfRule type="cellIs" dxfId="642" priority="849" operator="between">
      <formula>8</formula>
      <formula>10</formula>
    </cfRule>
    <cfRule type="cellIs" dxfId="641" priority="850" operator="between">
      <formula>6</formula>
      <formula>7</formula>
    </cfRule>
    <cfRule type="cellIs" dxfId="640" priority="851" operator="equal">
      <formula>5</formula>
    </cfRule>
    <cfRule type="cellIs" dxfId="639" priority="852" operator="lessThan">
      <formula>#REF!</formula>
    </cfRule>
  </conditionalFormatting>
  <conditionalFormatting sqref="AE64">
    <cfRule type="cellIs" dxfId="638" priority="845" operator="between">
      <formula>8</formula>
      <formula>10</formula>
    </cfRule>
    <cfRule type="cellIs" dxfId="637" priority="846" operator="between">
      <formula>6</formula>
      <formula>7</formula>
    </cfRule>
    <cfRule type="cellIs" dxfId="636" priority="847" operator="equal">
      <formula>5</formula>
    </cfRule>
    <cfRule type="cellIs" dxfId="635" priority="848" operator="lessThan">
      <formula>#REF!</formula>
    </cfRule>
  </conditionalFormatting>
  <conditionalFormatting sqref="AD65 AF65">
    <cfRule type="cellIs" dxfId="634" priority="841" operator="between">
      <formula>8</formula>
      <formula>10</formula>
    </cfRule>
    <cfRule type="cellIs" dxfId="633" priority="842" operator="between">
      <formula>6</formula>
      <formula>7</formula>
    </cfRule>
    <cfRule type="cellIs" dxfId="632" priority="843" operator="equal">
      <formula>5</formula>
    </cfRule>
    <cfRule type="cellIs" dxfId="631" priority="844" operator="lessThan">
      <formula>#REF!</formula>
    </cfRule>
  </conditionalFormatting>
  <conditionalFormatting sqref="AE65">
    <cfRule type="cellIs" dxfId="630" priority="837" operator="between">
      <formula>8</formula>
      <formula>10</formula>
    </cfRule>
    <cfRule type="cellIs" dxfId="629" priority="838" operator="between">
      <formula>6</formula>
      <formula>7</formula>
    </cfRule>
    <cfRule type="cellIs" dxfId="628" priority="839" operator="equal">
      <formula>5</formula>
    </cfRule>
    <cfRule type="cellIs" dxfId="627" priority="840" operator="lessThan">
      <formula>#REF!</formula>
    </cfRule>
  </conditionalFormatting>
  <conditionalFormatting sqref="AE66:AE67">
    <cfRule type="cellIs" dxfId="626" priority="829" operator="between">
      <formula>8</formula>
      <formula>10</formula>
    </cfRule>
    <cfRule type="cellIs" dxfId="625" priority="830" operator="between">
      <formula>6</formula>
      <formula>7</formula>
    </cfRule>
    <cfRule type="cellIs" dxfId="624" priority="831" operator="equal">
      <formula>5</formula>
    </cfRule>
    <cfRule type="cellIs" dxfId="623" priority="832" operator="lessThan">
      <formula>#REF!</formula>
    </cfRule>
  </conditionalFormatting>
  <conditionalFormatting sqref="AF66:AF67 AD66">
    <cfRule type="cellIs" dxfId="622" priority="833" operator="between">
      <formula>8</formula>
      <formula>10</formula>
    </cfRule>
    <cfRule type="cellIs" dxfId="621" priority="834" operator="between">
      <formula>6</formula>
      <formula>7</formula>
    </cfRule>
    <cfRule type="cellIs" dxfId="620" priority="835" operator="equal">
      <formula>5</formula>
    </cfRule>
    <cfRule type="cellIs" dxfId="619" priority="836" operator="lessThan">
      <formula>#REF!</formula>
    </cfRule>
  </conditionalFormatting>
  <conditionalFormatting sqref="AF71 AD71">
    <cfRule type="cellIs" dxfId="618" priority="809" operator="between">
      <formula>8</formula>
      <formula>10</formula>
    </cfRule>
    <cfRule type="cellIs" dxfId="617" priority="810" operator="between">
      <formula>6</formula>
      <formula>7</formula>
    </cfRule>
    <cfRule type="cellIs" dxfId="616" priority="811" operator="equal">
      <formula>5</formula>
    </cfRule>
    <cfRule type="cellIs" dxfId="615" priority="812" operator="lessThan">
      <formula>#REF!</formula>
    </cfRule>
  </conditionalFormatting>
  <conditionalFormatting sqref="N68">
    <cfRule type="cellIs" dxfId="614" priority="665" operator="between">
      <formula>8</formula>
      <formula>10</formula>
    </cfRule>
    <cfRule type="cellIs" dxfId="613" priority="666" operator="between">
      <formula>6</formula>
      <formula>7</formula>
    </cfRule>
    <cfRule type="cellIs" dxfId="612" priority="667" operator="equal">
      <formula>5</formula>
    </cfRule>
    <cfRule type="cellIs" dxfId="611" priority="668" operator="lessThan">
      <formula>#REF!</formula>
    </cfRule>
  </conditionalFormatting>
  <conditionalFormatting sqref="AA68">
    <cfRule type="cellIs" dxfId="610" priority="653" operator="between">
      <formula>8</formula>
      <formula>10</formula>
    </cfRule>
    <cfRule type="cellIs" dxfId="609" priority="654" operator="between">
      <formula>6</formula>
      <formula>7</formula>
    </cfRule>
    <cfRule type="cellIs" dxfId="608" priority="655" operator="equal">
      <formula>5</formula>
    </cfRule>
    <cfRule type="cellIs" dxfId="607" priority="656" operator="lessThan">
      <formula>#REF!</formula>
    </cfRule>
  </conditionalFormatting>
  <conditionalFormatting sqref="AB68 Z68">
    <cfRule type="cellIs" dxfId="606" priority="657" operator="between">
      <formula>8</formula>
      <formula>10</formula>
    </cfRule>
    <cfRule type="cellIs" dxfId="605" priority="658" operator="between">
      <formula>6</formula>
      <formula>7</formula>
    </cfRule>
    <cfRule type="cellIs" dxfId="604" priority="659" operator="equal">
      <formula>5</formula>
    </cfRule>
    <cfRule type="cellIs" dxfId="603" priority="660" operator="lessThan">
      <formula>#REF!</formula>
    </cfRule>
  </conditionalFormatting>
  <conditionalFormatting sqref="C68">
    <cfRule type="cellIs" dxfId="602" priority="652" stopIfTrue="1" operator="equal">
      <formula>"Seleccione el proceso Correcto"</formula>
    </cfRule>
  </conditionalFormatting>
  <conditionalFormatting sqref="N68">
    <cfRule type="containsText" dxfId="601" priority="648" operator="containsText" text="BAJA">
      <formula>NOT(ISERROR(SEARCH("BAJA",N68)))</formula>
    </cfRule>
    <cfRule type="containsText" dxfId="600" priority="649" operator="containsText" text="MODERADA">
      <formula>NOT(ISERROR(SEARCH("MODERADA",N68)))</formula>
    </cfRule>
    <cfRule type="containsText" dxfId="599" priority="650" operator="containsText" text="ALTA">
      <formula>NOT(ISERROR(SEARCH("ALTA",N68)))</formula>
    </cfRule>
    <cfRule type="containsText" dxfId="598" priority="651" operator="containsText" text="EXTREMA">
      <formula>NOT(ISERROR(SEARCH("EXTREMA",N68)))</formula>
    </cfRule>
  </conditionalFormatting>
  <conditionalFormatting sqref="M68">
    <cfRule type="cellIs" dxfId="597" priority="644" operator="between">
      <formula>40</formula>
      <formula>600</formula>
    </cfRule>
    <cfRule type="cellIs" dxfId="596" priority="645" operator="between">
      <formula>12</formula>
      <formula>30</formula>
    </cfRule>
    <cfRule type="cellIs" dxfId="595" priority="646" operator="between">
      <formula>5</formula>
      <formula>10</formula>
    </cfRule>
    <cfRule type="cellIs" dxfId="594" priority="647" operator="between">
      <formula>1</formula>
      <formula>4</formula>
    </cfRule>
  </conditionalFormatting>
  <conditionalFormatting sqref="U68">
    <cfRule type="cellIs" dxfId="593" priority="640" operator="between">
      <formula>40</formula>
      <formula>600</formula>
    </cfRule>
    <cfRule type="cellIs" dxfId="592" priority="641" operator="between">
      <formula>12</formula>
      <formula>30</formula>
    </cfRule>
    <cfRule type="cellIs" dxfId="591" priority="642" operator="between">
      <formula>5</formula>
      <formula>10</formula>
    </cfRule>
    <cfRule type="cellIs" dxfId="590" priority="643" operator="between">
      <formula>1</formula>
      <formula>4</formula>
    </cfRule>
  </conditionalFormatting>
  <conditionalFormatting sqref="V68">
    <cfRule type="cellIs" dxfId="589" priority="636" operator="between">
      <formula>8</formula>
      <formula>10</formula>
    </cfRule>
    <cfRule type="cellIs" dxfId="588" priority="637" operator="between">
      <formula>6</formula>
      <formula>7</formula>
    </cfRule>
    <cfRule type="cellIs" dxfId="587" priority="638" operator="equal">
      <formula>5</formula>
    </cfRule>
    <cfRule type="cellIs" dxfId="586" priority="639" operator="lessThan">
      <formula>#REF!</formula>
    </cfRule>
  </conditionalFormatting>
  <conditionalFormatting sqref="V68">
    <cfRule type="containsText" dxfId="585" priority="632" operator="containsText" text="BAJA">
      <formula>NOT(ISERROR(SEARCH("BAJA",V68)))</formula>
    </cfRule>
    <cfRule type="containsText" dxfId="584" priority="633" operator="containsText" text="MODERADA">
      <formula>NOT(ISERROR(SEARCH("MODERADA",V68)))</formula>
    </cfRule>
    <cfRule type="containsText" dxfId="583" priority="634" operator="containsText" text="ALTA">
      <formula>NOT(ISERROR(SEARCH("ALTA",V68)))</formula>
    </cfRule>
    <cfRule type="containsText" dxfId="582" priority="635" operator="containsText" text="EXTREMA">
      <formula>NOT(ISERROR(SEARCH("EXTREMA",V68)))</formula>
    </cfRule>
  </conditionalFormatting>
  <conditionalFormatting sqref="AE68">
    <cfRule type="cellIs" dxfId="581" priority="624" operator="between">
      <formula>8</formula>
      <formula>10</formula>
    </cfRule>
    <cfRule type="cellIs" dxfId="580" priority="625" operator="between">
      <formula>6</formula>
      <formula>7</formula>
    </cfRule>
    <cfRule type="cellIs" dxfId="579" priority="626" operator="equal">
      <formula>5</formula>
    </cfRule>
    <cfRule type="cellIs" dxfId="578" priority="627" operator="lessThan">
      <formula>#REF!</formula>
    </cfRule>
  </conditionalFormatting>
  <conditionalFormatting sqref="AF68 AD68">
    <cfRule type="cellIs" dxfId="577" priority="628" operator="between">
      <formula>8</formula>
      <formula>10</formula>
    </cfRule>
    <cfRule type="cellIs" dxfId="576" priority="629" operator="between">
      <formula>6</formula>
      <formula>7</formula>
    </cfRule>
    <cfRule type="cellIs" dxfId="575" priority="630" operator="equal">
      <formula>5</formula>
    </cfRule>
    <cfRule type="cellIs" dxfId="574" priority="631" operator="lessThan">
      <formula>#REF!</formula>
    </cfRule>
  </conditionalFormatting>
  <conditionalFormatting sqref="X67">
    <cfRule type="cellIs" dxfId="573" priority="620" operator="between">
      <formula>8</formula>
      <formula>10</formula>
    </cfRule>
    <cfRule type="cellIs" dxfId="572" priority="621" operator="between">
      <formula>6</formula>
      <formula>7</formula>
    </cfRule>
    <cfRule type="cellIs" dxfId="571" priority="622" operator="equal">
      <formula>5</formula>
    </cfRule>
    <cfRule type="cellIs" dxfId="570" priority="623" operator="lessThan">
      <formula>#REF!</formula>
    </cfRule>
  </conditionalFormatting>
  <conditionalFormatting sqref="X60">
    <cfRule type="cellIs" dxfId="569" priority="616" operator="between">
      <formula>8</formula>
      <formula>10</formula>
    </cfRule>
    <cfRule type="cellIs" dxfId="568" priority="617" operator="between">
      <formula>6</formula>
      <formula>7</formula>
    </cfRule>
    <cfRule type="cellIs" dxfId="567" priority="618" operator="equal">
      <formula>5</formula>
    </cfRule>
    <cfRule type="cellIs" dxfId="566" priority="619" operator="lessThan">
      <formula>#REF!</formula>
    </cfRule>
  </conditionalFormatting>
  <conditionalFormatting sqref="X70">
    <cfRule type="cellIs" dxfId="565" priority="387" operator="between">
      <formula>8</formula>
      <formula>10</formula>
    </cfRule>
    <cfRule type="cellIs" dxfId="564" priority="388" operator="between">
      <formula>6</formula>
      <formula>7</formula>
    </cfRule>
    <cfRule type="cellIs" dxfId="563" priority="389" operator="equal">
      <formula>5</formula>
    </cfRule>
    <cfRule type="cellIs" dxfId="562" priority="390" operator="lessThan">
      <formula>#REF!</formula>
    </cfRule>
  </conditionalFormatting>
  <conditionalFormatting sqref="AB69 Z69">
    <cfRule type="cellIs" dxfId="561" priority="395" operator="between">
      <formula>8</formula>
      <formula>10</formula>
    </cfRule>
    <cfRule type="cellIs" dxfId="560" priority="396" operator="between">
      <formula>6</formula>
      <formula>7</formula>
    </cfRule>
    <cfRule type="cellIs" dxfId="559" priority="397" operator="equal">
      <formula>5</formula>
    </cfRule>
    <cfRule type="cellIs" dxfId="558" priority="398" operator="lessThan">
      <formula>#REF!</formula>
    </cfRule>
  </conditionalFormatting>
  <conditionalFormatting sqref="AA69">
    <cfRule type="cellIs" dxfId="557" priority="391" operator="between">
      <formula>8</formula>
      <formula>10</formula>
    </cfRule>
    <cfRule type="cellIs" dxfId="556" priority="392" operator="between">
      <formula>6</formula>
      <formula>7</formula>
    </cfRule>
    <cfRule type="cellIs" dxfId="555" priority="393" operator="equal">
      <formula>5</formula>
    </cfRule>
    <cfRule type="cellIs" dxfId="554" priority="394" operator="lessThan">
      <formula>#REF!</formula>
    </cfRule>
  </conditionalFormatting>
  <conditionalFormatting sqref="C12">
    <cfRule type="cellIs" dxfId="553" priority="570" stopIfTrue="1" operator="equal">
      <formula>"Seleccione el proceso Correcto"</formula>
    </cfRule>
  </conditionalFormatting>
  <conditionalFormatting sqref="C14:C15">
    <cfRule type="cellIs" dxfId="552" priority="564" stopIfTrue="1" operator="equal">
      <formula>"Seleccione el proceso Correcto"</formula>
    </cfRule>
  </conditionalFormatting>
  <conditionalFormatting sqref="V12:V15 N12:N15 V28:V31 V25:V26">
    <cfRule type="cellIs" dxfId="551" priority="566" operator="between">
      <formula>8</formula>
      <formula>10</formula>
    </cfRule>
    <cfRule type="cellIs" dxfId="550" priority="567" operator="between">
      <formula>6</formula>
      <formula>7</formula>
    </cfRule>
    <cfRule type="cellIs" dxfId="549" priority="568" operator="equal">
      <formula>5</formula>
    </cfRule>
    <cfRule type="cellIs" dxfId="548" priority="569" operator="lessThan">
      <formula>#REF!</formula>
    </cfRule>
  </conditionalFormatting>
  <conditionalFormatting sqref="C12 C14:C15">
    <cfRule type="cellIs" dxfId="547" priority="565" stopIfTrue="1" operator="equal">
      <formula>"Seleccione el proceso Correcto"</formula>
    </cfRule>
  </conditionalFormatting>
  <conditionalFormatting sqref="AA50:AB50">
    <cfRule type="cellIs" dxfId="546" priority="560" operator="between">
      <formula>8</formula>
      <formula>10</formula>
    </cfRule>
    <cfRule type="cellIs" dxfId="545" priority="561" operator="between">
      <formula>6</formula>
      <formula>7</formula>
    </cfRule>
    <cfRule type="cellIs" dxfId="544" priority="562" operator="equal">
      <formula>5</formula>
    </cfRule>
    <cfRule type="cellIs" dxfId="543" priority="563" operator="lessThan">
      <formula>#REF!</formula>
    </cfRule>
  </conditionalFormatting>
  <conditionalFormatting sqref="N50 V50">
    <cfRule type="cellIs" dxfId="542" priority="556" operator="between">
      <formula>8</formula>
      <formula>10</formula>
    </cfRule>
    <cfRule type="cellIs" dxfId="541" priority="557" operator="between">
      <formula>6</formula>
      <formula>7</formula>
    </cfRule>
    <cfRule type="cellIs" dxfId="540" priority="558" operator="equal">
      <formula>5</formula>
    </cfRule>
    <cfRule type="cellIs" dxfId="539" priority="559" operator="lessThan">
      <formula>#REF!</formula>
    </cfRule>
  </conditionalFormatting>
  <conditionalFormatting sqref="W50:Z50">
    <cfRule type="cellIs" dxfId="538" priority="552" operator="between">
      <formula>8</formula>
      <formula>10</formula>
    </cfRule>
    <cfRule type="cellIs" dxfId="537" priority="553" operator="between">
      <formula>6</formula>
      <formula>7</formula>
    </cfRule>
    <cfRule type="cellIs" dxfId="536" priority="554" operator="equal">
      <formula>5</formula>
    </cfRule>
    <cfRule type="cellIs" dxfId="535" priority="555" operator="lessThan">
      <formula>#REF!</formula>
    </cfRule>
  </conditionalFormatting>
  <conditionalFormatting sqref="C50">
    <cfRule type="cellIs" dxfId="534" priority="551" stopIfTrue="1" operator="equal">
      <formula>"Seleccione el proceso Correcto"</formula>
    </cfRule>
  </conditionalFormatting>
  <conditionalFormatting sqref="C50">
    <cfRule type="cellIs" dxfId="533" priority="550" stopIfTrue="1" operator="equal">
      <formula>"Seleccione el proceso Correcto"</formula>
    </cfRule>
  </conditionalFormatting>
  <conditionalFormatting sqref="U50">
    <cfRule type="cellIs" dxfId="532" priority="546" operator="between">
      <formula>40</formula>
      <formula>600</formula>
    </cfRule>
    <cfRule type="cellIs" dxfId="531" priority="547" operator="between">
      <formula>12</formula>
      <formula>30</formula>
    </cfRule>
    <cfRule type="cellIs" dxfId="530" priority="548" operator="between">
      <formula>5</formula>
      <formula>10</formula>
    </cfRule>
    <cfRule type="cellIs" dxfId="529" priority="549" operator="between">
      <formula>1</formula>
      <formula>4</formula>
    </cfRule>
  </conditionalFormatting>
  <conditionalFormatting sqref="N50 V50">
    <cfRule type="containsText" dxfId="528" priority="542" operator="containsText" text="BAJA">
      <formula>NOT(ISERROR(SEARCH("BAJA",N50)))</formula>
    </cfRule>
    <cfRule type="containsText" dxfId="527" priority="543" operator="containsText" text="MODERADA">
      <formula>NOT(ISERROR(SEARCH("MODERADA",N50)))</formula>
    </cfRule>
    <cfRule type="containsText" dxfId="526" priority="544" operator="containsText" text="ALTA">
      <formula>NOT(ISERROR(SEARCH("ALTA",N50)))</formula>
    </cfRule>
    <cfRule type="containsText" dxfId="525" priority="545" operator="containsText" text="EXTREMA">
      <formula>NOT(ISERROR(SEARCH("EXTREMA",N50)))</formula>
    </cfRule>
  </conditionalFormatting>
  <conditionalFormatting sqref="M50">
    <cfRule type="cellIs" dxfId="524" priority="538" operator="between">
      <formula>40</formula>
      <formula>600</formula>
    </cfRule>
    <cfRule type="cellIs" dxfId="523" priority="539" operator="between">
      <formula>12</formula>
      <formula>30</formula>
    </cfRule>
    <cfRule type="cellIs" dxfId="522" priority="540" operator="between">
      <formula>5</formula>
      <formula>10</formula>
    </cfRule>
    <cfRule type="cellIs" dxfId="521" priority="541" operator="between">
      <formula>1</formula>
      <formula>4</formula>
    </cfRule>
  </conditionalFormatting>
  <conditionalFormatting sqref="AC50:AD50 AF50">
    <cfRule type="cellIs" dxfId="520" priority="534" operator="between">
      <formula>8</formula>
      <formula>10</formula>
    </cfRule>
    <cfRule type="cellIs" dxfId="519" priority="535" operator="between">
      <formula>6</formula>
      <formula>7</formula>
    </cfRule>
    <cfRule type="cellIs" dxfId="518" priority="536" operator="equal">
      <formula>5</formula>
    </cfRule>
    <cfRule type="cellIs" dxfId="517" priority="537" operator="lessThan">
      <formula>#REF!</formula>
    </cfRule>
  </conditionalFormatting>
  <conditionalFormatting sqref="AE50">
    <cfRule type="cellIs" dxfId="516" priority="530" operator="between">
      <formula>8</formula>
      <formula>10</formula>
    </cfRule>
    <cfRule type="cellIs" dxfId="515" priority="531" operator="between">
      <formula>6</formula>
      <formula>7</formula>
    </cfRule>
    <cfRule type="cellIs" dxfId="514" priority="532" operator="equal">
      <formula>5</formula>
    </cfRule>
    <cfRule type="cellIs" dxfId="513" priority="533" operator="lessThan">
      <formula>#REF!</formula>
    </cfRule>
  </conditionalFormatting>
  <conditionalFormatting sqref="N12:N15 N35:N36 N28:N31 N24:N26">
    <cfRule type="containsText" dxfId="512" priority="526" operator="containsText" text="ALTA">
      <formula>NOT(ISERROR(SEARCH("ALTA",N12)))</formula>
    </cfRule>
    <cfRule type="containsText" dxfId="511" priority="527" operator="containsText" text="MODERADA">
      <formula>NOT(ISERROR(SEARCH("MODERADA",N12)))</formula>
    </cfRule>
    <cfRule type="containsText" dxfId="510" priority="528" operator="containsText" text="EXTREMA">
      <formula>NOT(ISERROR(SEARCH("EXTREMA",N12)))</formula>
    </cfRule>
    <cfRule type="containsText" dxfId="509" priority="529" operator="containsText" text="BAJA">
      <formula>NOT(ISERROR(SEARCH("BAJA",N12)))</formula>
    </cfRule>
  </conditionalFormatting>
  <conditionalFormatting sqref="V12:V15 V35:V36 V28:V31 V24:V26">
    <cfRule type="containsText" dxfId="508" priority="522" operator="containsText" text="EXTREMA">
      <formula>NOT(ISERROR(SEARCH("EXTREMA",V12)))</formula>
    </cfRule>
    <cfRule type="containsText" dxfId="507" priority="523" operator="containsText" text="ALTA">
      <formula>NOT(ISERROR(SEARCH("ALTA",V12)))</formula>
    </cfRule>
    <cfRule type="containsText" dxfId="506" priority="524" operator="containsText" text="MODERADA">
      <formula>NOT(ISERROR(SEARCH("MODERADA",V12)))</formula>
    </cfRule>
    <cfRule type="containsText" dxfId="505" priority="525" operator="containsText" text="BAJA">
      <formula>NOT(ISERROR(SEARCH("BAJA",V12)))</formula>
    </cfRule>
  </conditionalFormatting>
  <conditionalFormatting sqref="V18:V20">
    <cfRule type="cellIs" dxfId="504" priority="518" operator="between">
      <formula>8</formula>
      <formula>10</formula>
    </cfRule>
    <cfRule type="cellIs" dxfId="503" priority="519" operator="between">
      <formula>6</formula>
      <formula>7</formula>
    </cfRule>
    <cfRule type="cellIs" dxfId="502" priority="520" operator="equal">
      <formula>5</formula>
    </cfRule>
    <cfRule type="cellIs" dxfId="501" priority="521" operator="lessThan">
      <formula>#REF!</formula>
    </cfRule>
  </conditionalFormatting>
  <conditionalFormatting sqref="N18:N20">
    <cfRule type="cellIs" dxfId="500" priority="514" operator="between">
      <formula>8</formula>
      <formula>10</formula>
    </cfRule>
    <cfRule type="cellIs" dxfId="499" priority="515" operator="between">
      <formula>6</formula>
      <formula>7</formula>
    </cfRule>
    <cfRule type="cellIs" dxfId="498" priority="516" operator="equal">
      <formula>5</formula>
    </cfRule>
    <cfRule type="cellIs" dxfId="497" priority="517" operator="lessThan">
      <formula>#REF!</formula>
    </cfRule>
  </conditionalFormatting>
  <conditionalFormatting sqref="C18:C20">
    <cfRule type="cellIs" dxfId="496" priority="513" stopIfTrue="1" operator="equal">
      <formula>"Seleccione el proceso Correcto"</formula>
    </cfRule>
  </conditionalFormatting>
  <conditionalFormatting sqref="X18:X20">
    <cfRule type="cellIs" dxfId="495" priority="509" operator="between">
      <formula>8</formula>
      <formula>10</formula>
    </cfRule>
    <cfRule type="cellIs" dxfId="494" priority="510" operator="between">
      <formula>6</formula>
      <formula>7</formula>
    </cfRule>
    <cfRule type="cellIs" dxfId="493" priority="511" operator="equal">
      <formula>5</formula>
    </cfRule>
    <cfRule type="cellIs" dxfId="492" priority="512" operator="lessThan">
      <formula>#REF!</formula>
    </cfRule>
  </conditionalFormatting>
  <conditionalFormatting sqref="AB18:AB20 Z18:Z20">
    <cfRule type="cellIs" dxfId="491" priority="501" operator="between">
      <formula>8</formula>
      <formula>10</formula>
    </cfRule>
    <cfRule type="cellIs" dxfId="490" priority="502" operator="between">
      <formula>6</formula>
      <formula>7</formula>
    </cfRule>
    <cfRule type="cellIs" dxfId="489" priority="503" operator="equal">
      <formula>5</formula>
    </cfRule>
    <cfRule type="cellIs" dxfId="488" priority="504" operator="lessThan">
      <formula>#REF!</formula>
    </cfRule>
  </conditionalFormatting>
  <conditionalFormatting sqref="AA18:AA20">
    <cfRule type="cellIs" dxfId="487" priority="497" operator="between">
      <formula>8</formula>
      <formula>10</formula>
    </cfRule>
    <cfRule type="cellIs" dxfId="486" priority="498" operator="between">
      <formula>6</formula>
      <formula>7</formula>
    </cfRule>
    <cfRule type="cellIs" dxfId="485" priority="499" operator="equal">
      <formula>5</formula>
    </cfRule>
    <cfRule type="cellIs" dxfId="484" priority="500" operator="lessThan">
      <formula>#REF!</formula>
    </cfRule>
  </conditionalFormatting>
  <conditionalFormatting sqref="N18:N20">
    <cfRule type="containsText" dxfId="483" priority="493" operator="containsText" text="ALTA">
      <formula>NOT(ISERROR(SEARCH("ALTA",N18)))</formula>
    </cfRule>
    <cfRule type="containsText" dxfId="482" priority="494" operator="containsText" text="MODERADA">
      <formula>NOT(ISERROR(SEARCH("MODERADA",N18)))</formula>
    </cfRule>
    <cfRule type="containsText" dxfId="481" priority="495" operator="containsText" text="EXTREMA">
      <formula>NOT(ISERROR(SEARCH("EXTREMA",N18)))</formula>
    </cfRule>
    <cfRule type="containsText" dxfId="480" priority="496" operator="containsText" text="BAJA">
      <formula>NOT(ISERROR(SEARCH("BAJA",N18)))</formula>
    </cfRule>
  </conditionalFormatting>
  <conditionalFormatting sqref="V18:V20">
    <cfRule type="containsText" dxfId="479" priority="489" operator="containsText" text="EXTREMA">
      <formula>NOT(ISERROR(SEARCH("EXTREMA",V18)))</formula>
    </cfRule>
    <cfRule type="containsText" dxfId="478" priority="490" operator="containsText" text="ALTA">
      <formula>NOT(ISERROR(SEARCH("ALTA",V18)))</formula>
    </cfRule>
    <cfRule type="containsText" dxfId="477" priority="491" operator="containsText" text="MODERADA">
      <formula>NOT(ISERROR(SEARCH("MODERADA",V18)))</formula>
    </cfRule>
    <cfRule type="containsText" dxfId="476" priority="492" operator="containsText" text="BAJA">
      <formula>NOT(ISERROR(SEARCH("BAJA",V18)))</formula>
    </cfRule>
  </conditionalFormatting>
  <conditionalFormatting sqref="V21:V26">
    <cfRule type="cellIs" dxfId="475" priority="485" operator="between">
      <formula>8</formula>
      <formula>10</formula>
    </cfRule>
    <cfRule type="cellIs" dxfId="474" priority="486" operator="between">
      <formula>6</formula>
      <formula>7</formula>
    </cfRule>
    <cfRule type="cellIs" dxfId="473" priority="487" operator="equal">
      <formula>5</formula>
    </cfRule>
    <cfRule type="cellIs" dxfId="472" priority="488" operator="lessThan">
      <formula>#REF!</formula>
    </cfRule>
  </conditionalFormatting>
  <conditionalFormatting sqref="N21:N26">
    <cfRule type="cellIs" dxfId="471" priority="481" operator="between">
      <formula>8</formula>
      <formula>10</formula>
    </cfRule>
    <cfRule type="cellIs" dxfId="470" priority="482" operator="between">
      <formula>6</formula>
      <formula>7</formula>
    </cfRule>
    <cfRule type="cellIs" dxfId="469" priority="483" operator="equal">
      <formula>5</formula>
    </cfRule>
    <cfRule type="cellIs" dxfId="468" priority="484" operator="lessThan">
      <formula>#REF!</formula>
    </cfRule>
  </conditionalFormatting>
  <conditionalFormatting sqref="C21:C26">
    <cfRule type="cellIs" dxfId="467" priority="480" stopIfTrue="1" operator="equal">
      <formula>"Seleccione el proceso Correcto"</formula>
    </cfRule>
  </conditionalFormatting>
  <conditionalFormatting sqref="X21:X26">
    <cfRule type="cellIs" dxfId="466" priority="476" operator="between">
      <formula>8</formula>
      <formula>10</formula>
    </cfRule>
    <cfRule type="cellIs" dxfId="465" priority="477" operator="between">
      <formula>6</formula>
      <formula>7</formula>
    </cfRule>
    <cfRule type="cellIs" dxfId="464" priority="478" operator="equal">
      <formula>5</formula>
    </cfRule>
    <cfRule type="cellIs" dxfId="463" priority="479" operator="lessThan">
      <formula>#REF!</formula>
    </cfRule>
  </conditionalFormatting>
  <conditionalFormatting sqref="AB21:AB26 Z21:Z26">
    <cfRule type="cellIs" dxfId="462" priority="472" operator="between">
      <formula>8</formula>
      <formula>10</formula>
    </cfRule>
    <cfRule type="cellIs" dxfId="461" priority="473" operator="between">
      <formula>6</formula>
      <formula>7</formula>
    </cfRule>
    <cfRule type="cellIs" dxfId="460" priority="474" operator="equal">
      <formula>5</formula>
    </cfRule>
    <cfRule type="cellIs" dxfId="459" priority="475" operator="lessThan">
      <formula>#REF!</formula>
    </cfRule>
  </conditionalFormatting>
  <conditionalFormatting sqref="AA21:AA26">
    <cfRule type="cellIs" dxfId="458" priority="468" operator="between">
      <formula>8</formula>
      <formula>10</formula>
    </cfRule>
    <cfRule type="cellIs" dxfId="457" priority="469" operator="between">
      <formula>6</formula>
      <formula>7</formula>
    </cfRule>
    <cfRule type="cellIs" dxfId="456" priority="470" operator="equal">
      <formula>5</formula>
    </cfRule>
    <cfRule type="cellIs" dxfId="455" priority="471" operator="lessThan">
      <formula>#REF!</formula>
    </cfRule>
  </conditionalFormatting>
  <conditionalFormatting sqref="N21:N26">
    <cfRule type="containsText" dxfId="454" priority="464" operator="containsText" text="ALTA">
      <formula>NOT(ISERROR(SEARCH("ALTA",N21)))</formula>
    </cfRule>
    <cfRule type="containsText" dxfId="453" priority="465" operator="containsText" text="MODERADA">
      <formula>NOT(ISERROR(SEARCH("MODERADA",N21)))</formula>
    </cfRule>
    <cfRule type="containsText" dxfId="452" priority="466" operator="containsText" text="EXTREMA">
      <formula>NOT(ISERROR(SEARCH("EXTREMA",N21)))</formula>
    </cfRule>
    <cfRule type="containsText" dxfId="451" priority="467" operator="containsText" text="BAJA">
      <formula>NOT(ISERROR(SEARCH("BAJA",N21)))</formula>
    </cfRule>
  </conditionalFormatting>
  <conditionalFormatting sqref="V21:V26">
    <cfRule type="containsText" dxfId="450" priority="460" operator="containsText" text="EXTREMA">
      <formula>NOT(ISERROR(SEARCH("EXTREMA",V21)))</formula>
    </cfRule>
    <cfRule type="containsText" dxfId="449" priority="461" operator="containsText" text="ALTA">
      <formula>NOT(ISERROR(SEARCH("ALTA",V21)))</formula>
    </cfRule>
    <cfRule type="containsText" dxfId="448" priority="462" operator="containsText" text="MODERADA">
      <formula>NOT(ISERROR(SEARCH("MODERADA",V21)))</formula>
    </cfRule>
    <cfRule type="containsText" dxfId="447" priority="463" operator="containsText" text="BAJA">
      <formula>NOT(ISERROR(SEARCH("BAJA",V21)))</formula>
    </cfRule>
  </conditionalFormatting>
  <conditionalFormatting sqref="C27">
    <cfRule type="cellIs" dxfId="446" priority="459" stopIfTrue="1" operator="equal">
      <formula>"Seleccione el proceso Correcto"</formula>
    </cfRule>
  </conditionalFormatting>
  <conditionalFormatting sqref="V27">
    <cfRule type="cellIs" dxfId="445" priority="455" operator="between">
      <formula>8</formula>
      <formula>10</formula>
    </cfRule>
    <cfRule type="cellIs" dxfId="444" priority="456" operator="between">
      <formula>6</formula>
      <formula>7</formula>
    </cfRule>
    <cfRule type="cellIs" dxfId="443" priority="457" operator="equal">
      <formula>5</formula>
    </cfRule>
    <cfRule type="cellIs" dxfId="442" priority="458" operator="lessThan">
      <formula>#REF!</formula>
    </cfRule>
  </conditionalFormatting>
  <conditionalFormatting sqref="N27">
    <cfRule type="cellIs" dxfId="441" priority="451" operator="between">
      <formula>8</formula>
      <formula>10</formula>
    </cfRule>
    <cfRule type="cellIs" dxfId="440" priority="452" operator="between">
      <formula>6</formula>
      <formula>7</formula>
    </cfRule>
    <cfRule type="cellIs" dxfId="439" priority="453" operator="equal">
      <formula>5</formula>
    </cfRule>
    <cfRule type="cellIs" dxfId="438" priority="454" operator="lessThan">
      <formula>#REF!</formula>
    </cfRule>
  </conditionalFormatting>
  <conditionalFormatting sqref="C27">
    <cfRule type="cellIs" dxfId="437" priority="450" stopIfTrue="1" operator="equal">
      <formula>"Seleccione el proceso Correcto"</formula>
    </cfRule>
  </conditionalFormatting>
  <conditionalFormatting sqref="N27">
    <cfRule type="containsText" dxfId="436" priority="446" operator="containsText" text="ALTA">
      <formula>NOT(ISERROR(SEARCH("ALTA",N27)))</formula>
    </cfRule>
    <cfRule type="containsText" dxfId="435" priority="447" operator="containsText" text="MODERADA">
      <formula>NOT(ISERROR(SEARCH("MODERADA",N27)))</formula>
    </cfRule>
    <cfRule type="containsText" dxfId="434" priority="448" operator="containsText" text="EXTREMA">
      <formula>NOT(ISERROR(SEARCH("EXTREMA",N27)))</formula>
    </cfRule>
    <cfRule type="containsText" dxfId="433" priority="449" operator="containsText" text="BAJA">
      <formula>NOT(ISERROR(SEARCH("BAJA",N27)))</formula>
    </cfRule>
  </conditionalFormatting>
  <conditionalFormatting sqref="V27">
    <cfRule type="containsText" dxfId="432" priority="442" operator="containsText" text="EXTREMA">
      <formula>NOT(ISERROR(SEARCH("EXTREMA",V27)))</formula>
    </cfRule>
    <cfRule type="containsText" dxfId="431" priority="443" operator="containsText" text="ALTA">
      <formula>NOT(ISERROR(SEARCH("ALTA",V27)))</formula>
    </cfRule>
    <cfRule type="containsText" dxfId="430" priority="444" operator="containsText" text="MODERADA">
      <formula>NOT(ISERROR(SEARCH("MODERADA",V27)))</formula>
    </cfRule>
    <cfRule type="containsText" dxfId="429" priority="445" operator="containsText" text="BAJA">
      <formula>NOT(ISERROR(SEARCH("BAJA",V27)))</formula>
    </cfRule>
  </conditionalFormatting>
  <conditionalFormatting sqref="C16:C17">
    <cfRule type="cellIs" dxfId="428" priority="441" stopIfTrue="1" operator="equal">
      <formula>"Seleccione el proceso Correcto"</formula>
    </cfRule>
  </conditionalFormatting>
  <conditionalFormatting sqref="V16:V17">
    <cfRule type="cellIs" dxfId="427" priority="437" operator="between">
      <formula>8</formula>
      <formula>10</formula>
    </cfRule>
    <cfRule type="cellIs" dxfId="426" priority="438" operator="between">
      <formula>6</formula>
      <formula>7</formula>
    </cfRule>
    <cfRule type="cellIs" dxfId="425" priority="439" operator="equal">
      <formula>5</formula>
    </cfRule>
    <cfRule type="cellIs" dxfId="424" priority="440" operator="lessThan">
      <formula>#REF!</formula>
    </cfRule>
  </conditionalFormatting>
  <conditionalFormatting sqref="N16:N17">
    <cfRule type="cellIs" dxfId="423" priority="433" operator="between">
      <formula>8</formula>
      <formula>10</formula>
    </cfRule>
    <cfRule type="cellIs" dxfId="422" priority="434" operator="between">
      <formula>6</formula>
      <formula>7</formula>
    </cfRule>
    <cfRule type="cellIs" dxfId="421" priority="435" operator="equal">
      <formula>5</formula>
    </cfRule>
    <cfRule type="cellIs" dxfId="420" priority="436" operator="lessThan">
      <formula>#REF!</formula>
    </cfRule>
  </conditionalFormatting>
  <conditionalFormatting sqref="C16:C17">
    <cfRule type="cellIs" dxfId="419" priority="432" stopIfTrue="1" operator="equal">
      <formula>"Seleccione el proceso Correcto"</formula>
    </cfRule>
  </conditionalFormatting>
  <conditionalFormatting sqref="N16:N17">
    <cfRule type="containsText" dxfId="418" priority="428" operator="containsText" text="ALTA">
      <formula>NOT(ISERROR(SEARCH("ALTA",N16)))</formula>
    </cfRule>
    <cfRule type="containsText" dxfId="417" priority="429" operator="containsText" text="MODERADA">
      <formula>NOT(ISERROR(SEARCH("MODERADA",N16)))</formula>
    </cfRule>
    <cfRule type="containsText" dxfId="416" priority="430" operator="containsText" text="EXTREMA">
      <formula>NOT(ISERROR(SEARCH("EXTREMA",N16)))</formula>
    </cfRule>
    <cfRule type="containsText" dxfId="415" priority="431" operator="containsText" text="BAJA">
      <formula>NOT(ISERROR(SEARCH("BAJA",N16)))</formula>
    </cfRule>
  </conditionalFormatting>
  <conditionalFormatting sqref="V16:V17">
    <cfRule type="containsText" dxfId="414" priority="424" operator="containsText" text="EXTREMA">
      <formula>NOT(ISERROR(SEARCH("EXTREMA",V16)))</formula>
    </cfRule>
    <cfRule type="containsText" dxfId="413" priority="425" operator="containsText" text="ALTA">
      <formula>NOT(ISERROR(SEARCH("ALTA",V16)))</formula>
    </cfRule>
    <cfRule type="containsText" dxfId="412" priority="426" operator="containsText" text="MODERADA">
      <formula>NOT(ISERROR(SEARCH("MODERADA",V16)))</formula>
    </cfRule>
    <cfRule type="containsText" dxfId="411" priority="427" operator="containsText" text="BAJA">
      <formula>NOT(ISERROR(SEARCH("BAJA",V16)))</formula>
    </cfRule>
  </conditionalFormatting>
  <conditionalFormatting sqref="V35:V36 V40:V42">
    <cfRule type="cellIs" dxfId="410" priority="420" operator="between">
      <formula>8</formula>
      <formula>10</formula>
    </cfRule>
    <cfRule type="cellIs" dxfId="409" priority="421" operator="between">
      <formula>6</formula>
      <formula>7</formula>
    </cfRule>
    <cfRule type="cellIs" dxfId="408" priority="422" operator="equal">
      <formula>5</formula>
    </cfRule>
    <cfRule type="cellIs" dxfId="407" priority="423" operator="lessThan">
      <formula>#REF!</formula>
    </cfRule>
  </conditionalFormatting>
  <conditionalFormatting sqref="N35:N36 N40:N42">
    <cfRule type="cellIs" dxfId="406" priority="416" operator="between">
      <formula>8</formula>
      <formula>10</formula>
    </cfRule>
    <cfRule type="cellIs" dxfId="405" priority="417" operator="between">
      <formula>6</formula>
      <formula>7</formula>
    </cfRule>
    <cfRule type="cellIs" dxfId="404" priority="418" operator="equal">
      <formula>5</formula>
    </cfRule>
    <cfRule type="cellIs" dxfId="403" priority="419" operator="lessThan">
      <formula>#REF!</formula>
    </cfRule>
  </conditionalFormatting>
  <conditionalFormatting sqref="C35:C36 C40:C42">
    <cfRule type="cellIs" dxfId="402" priority="415" stopIfTrue="1" operator="equal">
      <formula>"Seleccione el proceso Correcto"</formula>
    </cfRule>
  </conditionalFormatting>
  <conditionalFormatting sqref="N35:N36 N40:N42">
    <cfRule type="containsText" dxfId="401" priority="411" operator="containsText" text="ALTA">
      <formula>NOT(ISERROR(SEARCH("ALTA",N35)))</formula>
    </cfRule>
    <cfRule type="containsText" dxfId="400" priority="412" operator="containsText" text="MODERADA">
      <formula>NOT(ISERROR(SEARCH("MODERADA",N35)))</formula>
    </cfRule>
    <cfRule type="containsText" dxfId="399" priority="413" operator="containsText" text="EXTREMA">
      <formula>NOT(ISERROR(SEARCH("EXTREMA",N35)))</formula>
    </cfRule>
    <cfRule type="containsText" dxfId="398" priority="414" operator="containsText" text="BAJA">
      <formula>NOT(ISERROR(SEARCH("BAJA",N35)))</formula>
    </cfRule>
  </conditionalFormatting>
  <conditionalFormatting sqref="V35:V36 V40:V42">
    <cfRule type="containsText" dxfId="397" priority="407" operator="containsText" text="EXTREMA">
      <formula>NOT(ISERROR(SEARCH("EXTREMA",V35)))</formula>
    </cfRule>
    <cfRule type="containsText" dxfId="396" priority="408" operator="containsText" text="ALTA">
      <formula>NOT(ISERROR(SEARCH("ALTA",V35)))</formula>
    </cfRule>
    <cfRule type="containsText" dxfId="395" priority="409" operator="containsText" text="MODERADA">
      <formula>NOT(ISERROR(SEARCH("MODERADA",V35)))</formula>
    </cfRule>
    <cfRule type="containsText" dxfId="394" priority="410" operator="containsText" text="BAJA">
      <formula>NOT(ISERROR(SEARCH("BAJA",V35)))</formula>
    </cfRule>
  </conditionalFormatting>
  <conditionalFormatting sqref="N69:N70">
    <cfRule type="cellIs" dxfId="393" priority="403" operator="between">
      <formula>8</formula>
      <formula>10</formula>
    </cfRule>
    <cfRule type="cellIs" dxfId="392" priority="404" operator="between">
      <formula>6</formula>
      <formula>7</formula>
    </cfRule>
    <cfRule type="cellIs" dxfId="391" priority="405" operator="equal">
      <formula>5</formula>
    </cfRule>
    <cfRule type="cellIs" dxfId="390" priority="406" operator="lessThan">
      <formula>#REF!</formula>
    </cfRule>
  </conditionalFormatting>
  <conditionalFormatting sqref="AA70">
    <cfRule type="cellIs" dxfId="389" priority="379" operator="between">
      <formula>8</formula>
      <formula>10</formula>
    </cfRule>
    <cfRule type="cellIs" dxfId="388" priority="380" operator="between">
      <formula>6</formula>
      <formula>7</formula>
    </cfRule>
    <cfRule type="cellIs" dxfId="387" priority="381" operator="equal">
      <formula>5</formula>
    </cfRule>
    <cfRule type="cellIs" dxfId="386" priority="382" operator="lessThan">
      <formula>#REF!</formula>
    </cfRule>
  </conditionalFormatting>
  <conditionalFormatting sqref="N49">
    <cfRule type="cellIs" dxfId="385" priority="303" operator="between">
      <formula>8</formula>
      <formula>10</formula>
    </cfRule>
    <cfRule type="cellIs" dxfId="384" priority="304" operator="between">
      <formula>6</formula>
      <formula>7</formula>
    </cfRule>
    <cfRule type="cellIs" dxfId="383" priority="305" operator="equal">
      <formula>5</formula>
    </cfRule>
    <cfRule type="cellIs" dxfId="382" priority="306" operator="lessThan">
      <formula>#REF!</formula>
    </cfRule>
  </conditionalFormatting>
  <conditionalFormatting sqref="N44:N46">
    <cfRule type="cellIs" dxfId="381" priority="307" operator="between">
      <formula>8</formula>
      <formula>10</formula>
    </cfRule>
    <cfRule type="cellIs" dxfId="380" priority="308" operator="between">
      <formula>6</formula>
      <formula>7</formula>
    </cfRule>
    <cfRule type="cellIs" dxfId="379" priority="309" operator="equal">
      <formula>5</formula>
    </cfRule>
    <cfRule type="cellIs" dxfId="378" priority="310" operator="lessThan">
      <formula>#REF!</formula>
    </cfRule>
  </conditionalFormatting>
  <conditionalFormatting sqref="N47">
    <cfRule type="cellIs" dxfId="377" priority="311" operator="between">
      <formula>8</formula>
      <formula>10</formula>
    </cfRule>
    <cfRule type="cellIs" dxfId="376" priority="312" operator="between">
      <formula>6</formula>
      <formula>7</formula>
    </cfRule>
    <cfRule type="cellIs" dxfId="375" priority="313" operator="equal">
      <formula>5</formula>
    </cfRule>
    <cfRule type="cellIs" dxfId="374" priority="314" operator="lessThan">
      <formula>#REF!</formula>
    </cfRule>
  </conditionalFormatting>
  <conditionalFormatting sqref="X69">
    <cfRule type="cellIs" dxfId="373" priority="399" operator="between">
      <formula>8</formula>
      <formula>10</formula>
    </cfRule>
    <cfRule type="cellIs" dxfId="372" priority="400" operator="between">
      <formula>6</formula>
      <formula>7</formula>
    </cfRule>
    <cfRule type="cellIs" dxfId="371" priority="401" operator="equal">
      <formula>5</formula>
    </cfRule>
    <cfRule type="cellIs" dxfId="370" priority="402" operator="lessThan">
      <formula>#REF!</formula>
    </cfRule>
  </conditionalFormatting>
  <conditionalFormatting sqref="AB70 Z70">
    <cfRule type="cellIs" dxfId="369" priority="383" operator="between">
      <formula>8</formula>
      <formula>10</formula>
    </cfRule>
    <cfRule type="cellIs" dxfId="368" priority="384" operator="between">
      <formula>6</formula>
      <formula>7</formula>
    </cfRule>
    <cfRule type="cellIs" dxfId="367" priority="385" operator="equal">
      <formula>5</formula>
    </cfRule>
    <cfRule type="cellIs" dxfId="366" priority="386" operator="lessThan">
      <formula>#REF!</formula>
    </cfRule>
  </conditionalFormatting>
  <conditionalFormatting sqref="C69">
    <cfRule type="cellIs" dxfId="365" priority="378" stopIfTrue="1" operator="equal">
      <formula>"Seleccione el proceso Correcto"</formula>
    </cfRule>
  </conditionalFormatting>
  <conditionalFormatting sqref="C70">
    <cfRule type="cellIs" dxfId="364" priority="377" stopIfTrue="1" operator="equal">
      <formula>"Seleccione el proceso Correcto"</formula>
    </cfRule>
  </conditionalFormatting>
  <conditionalFormatting sqref="U69:U70">
    <cfRule type="cellIs" dxfId="363" priority="373" operator="between">
      <formula>40</formula>
      <formula>600</formula>
    </cfRule>
    <cfRule type="cellIs" dxfId="362" priority="374" operator="between">
      <formula>12</formula>
      <formula>30</formula>
    </cfRule>
    <cfRule type="cellIs" dxfId="361" priority="375" operator="between">
      <formula>5</formula>
      <formula>10</formula>
    </cfRule>
    <cfRule type="cellIs" dxfId="360" priority="376" operator="between">
      <formula>1</formula>
      <formula>4</formula>
    </cfRule>
  </conditionalFormatting>
  <conditionalFormatting sqref="N69:N70">
    <cfRule type="containsText" dxfId="359" priority="369" operator="containsText" text="BAJA">
      <formula>NOT(ISERROR(SEARCH("BAJA",N69)))</formula>
    </cfRule>
    <cfRule type="containsText" dxfId="358" priority="370" operator="containsText" text="MODERADA">
      <formula>NOT(ISERROR(SEARCH("MODERADA",N69)))</formula>
    </cfRule>
    <cfRule type="containsText" dxfId="357" priority="371" operator="containsText" text="ALTA">
      <formula>NOT(ISERROR(SEARCH("ALTA",N69)))</formula>
    </cfRule>
    <cfRule type="containsText" dxfId="356" priority="372" operator="containsText" text="EXTREMA">
      <formula>NOT(ISERROR(SEARCH("EXTREMA",N69)))</formula>
    </cfRule>
  </conditionalFormatting>
  <conditionalFormatting sqref="M69:M70">
    <cfRule type="cellIs" dxfId="355" priority="365" operator="between">
      <formula>40</formula>
      <formula>600</formula>
    </cfRule>
    <cfRule type="cellIs" dxfId="354" priority="366" operator="between">
      <formula>12</formula>
      <formula>30</formula>
    </cfRule>
    <cfRule type="cellIs" dxfId="353" priority="367" operator="between">
      <formula>5</formula>
      <formula>10</formula>
    </cfRule>
    <cfRule type="cellIs" dxfId="352" priority="368" operator="between">
      <formula>1</formula>
      <formula>4</formula>
    </cfRule>
  </conditionalFormatting>
  <conditionalFormatting sqref="V69:V70">
    <cfRule type="cellIs" dxfId="351" priority="361" operator="between">
      <formula>8</formula>
      <formula>10</formula>
    </cfRule>
    <cfRule type="cellIs" dxfId="350" priority="362" operator="between">
      <formula>6</formula>
      <formula>7</formula>
    </cfRule>
    <cfRule type="cellIs" dxfId="349" priority="363" operator="equal">
      <formula>5</formula>
    </cfRule>
    <cfRule type="cellIs" dxfId="348" priority="364" operator="lessThan">
      <formula>#REF!</formula>
    </cfRule>
  </conditionalFormatting>
  <conditionalFormatting sqref="V69:V70">
    <cfRule type="containsText" dxfId="347" priority="357" operator="containsText" text="BAJA">
      <formula>NOT(ISERROR(SEARCH("BAJA",V69)))</formula>
    </cfRule>
    <cfRule type="containsText" dxfId="346" priority="358" operator="containsText" text="MODERADA">
      <formula>NOT(ISERROR(SEARCH("MODERADA",V69)))</formula>
    </cfRule>
    <cfRule type="containsText" dxfId="345" priority="359" operator="containsText" text="ALTA">
      <formula>NOT(ISERROR(SEARCH("ALTA",V69)))</formula>
    </cfRule>
    <cfRule type="containsText" dxfId="344" priority="360" operator="containsText" text="EXTREMA">
      <formula>NOT(ISERROR(SEARCH("EXTREMA",V69)))</formula>
    </cfRule>
  </conditionalFormatting>
  <conditionalFormatting sqref="AE69">
    <cfRule type="cellIs" dxfId="343" priority="349" operator="between">
      <formula>8</formula>
      <formula>10</formula>
    </cfRule>
    <cfRule type="cellIs" dxfId="342" priority="350" operator="between">
      <formula>6</formula>
      <formula>7</formula>
    </cfRule>
    <cfRule type="cellIs" dxfId="341" priority="351" operator="equal">
      <formula>5</formula>
    </cfRule>
    <cfRule type="cellIs" dxfId="340" priority="352" operator="lessThan">
      <formula>#REF!</formula>
    </cfRule>
  </conditionalFormatting>
  <conditionalFormatting sqref="AF69 AD69">
    <cfRule type="cellIs" dxfId="339" priority="353" operator="between">
      <formula>8</formula>
      <formula>10</formula>
    </cfRule>
    <cfRule type="cellIs" dxfId="338" priority="354" operator="between">
      <formula>6</formula>
      <formula>7</formula>
    </cfRule>
    <cfRule type="cellIs" dxfId="337" priority="355" operator="equal">
      <formula>5</formula>
    </cfRule>
    <cfRule type="cellIs" dxfId="336" priority="356" operator="lessThan">
      <formula>#REF!</formula>
    </cfRule>
  </conditionalFormatting>
  <conditionalFormatting sqref="AF70 AD70">
    <cfRule type="cellIs" dxfId="335" priority="345" operator="between">
      <formula>8</formula>
      <formula>10</formula>
    </cfRule>
    <cfRule type="cellIs" dxfId="334" priority="346" operator="between">
      <formula>6</formula>
      <formula>7</formula>
    </cfRule>
    <cfRule type="cellIs" dxfId="333" priority="347" operator="equal">
      <formula>5</formula>
    </cfRule>
    <cfRule type="cellIs" dxfId="332" priority="348" operator="lessThan">
      <formula>#REF!</formula>
    </cfRule>
  </conditionalFormatting>
  <conditionalFormatting sqref="AE70">
    <cfRule type="cellIs" dxfId="331" priority="341" operator="between">
      <formula>8</formula>
      <formula>10</formula>
    </cfRule>
    <cfRule type="cellIs" dxfId="330" priority="342" operator="between">
      <formula>6</formula>
      <formula>7</formula>
    </cfRule>
    <cfRule type="cellIs" dxfId="329" priority="343" operator="equal">
      <formula>5</formula>
    </cfRule>
    <cfRule type="cellIs" dxfId="328" priority="344" operator="lessThan">
      <formula>#REF!</formula>
    </cfRule>
  </conditionalFormatting>
  <conditionalFormatting sqref="Y52:Y53">
    <cfRule type="cellIs" dxfId="327" priority="325" operator="between">
      <formula>8</formula>
      <formula>10</formula>
    </cfRule>
    <cfRule type="cellIs" dxfId="326" priority="326" operator="between">
      <formula>6</formula>
      <formula>7</formula>
    </cfRule>
    <cfRule type="cellIs" dxfId="325" priority="327" operator="equal">
      <formula>5</formula>
    </cfRule>
    <cfRule type="cellIs" dxfId="324" priority="328" operator="lessThan">
      <formula>#REF!</formula>
    </cfRule>
  </conditionalFormatting>
  <conditionalFormatting sqref="AB51:AB53 X51:X53 Z51:Z53">
    <cfRule type="cellIs" dxfId="323" priority="337" operator="between">
      <formula>8</formula>
      <formula>10</formula>
    </cfRule>
    <cfRule type="cellIs" dxfId="322" priority="338" operator="between">
      <formula>6</formula>
      <formula>7</formula>
    </cfRule>
    <cfRule type="cellIs" dxfId="321" priority="339" operator="equal">
      <formula>5</formula>
    </cfRule>
    <cfRule type="cellIs" dxfId="320" priority="340" operator="lessThan">
      <formula>#REF!</formula>
    </cfRule>
  </conditionalFormatting>
  <conditionalFormatting sqref="AA51:AA53">
    <cfRule type="cellIs" dxfId="319" priority="333" operator="between">
      <formula>8</formula>
      <formula>10</formula>
    </cfRule>
    <cfRule type="cellIs" dxfId="318" priority="334" operator="between">
      <formula>6</formula>
      <formula>7</formula>
    </cfRule>
    <cfRule type="cellIs" dxfId="317" priority="335" operator="equal">
      <formula>5</formula>
    </cfRule>
    <cfRule type="cellIs" dxfId="316" priority="336" operator="lessThan">
      <formula>#REF!</formula>
    </cfRule>
  </conditionalFormatting>
  <conditionalFormatting sqref="Y51">
    <cfRule type="cellIs" dxfId="315" priority="329" operator="between">
      <formula>8</formula>
      <formula>10</formula>
    </cfRule>
    <cfRule type="cellIs" dxfId="314" priority="330" operator="between">
      <formula>6</formula>
      <formula>7</formula>
    </cfRule>
    <cfRule type="cellIs" dxfId="313" priority="331" operator="equal">
      <formula>5</formula>
    </cfRule>
    <cfRule type="cellIs" dxfId="312" priority="332" operator="lessThan">
      <formula>#REF!</formula>
    </cfRule>
  </conditionalFormatting>
  <conditionalFormatting sqref="C43:C49">
    <cfRule type="cellIs" dxfId="311" priority="324" stopIfTrue="1" operator="equal">
      <formula>"Seleccione el proceso Correcto"</formula>
    </cfRule>
  </conditionalFormatting>
  <conditionalFormatting sqref="V43:V49">
    <cfRule type="cellIs" dxfId="310" priority="320" operator="between">
      <formula>8</formula>
      <formula>10</formula>
    </cfRule>
    <cfRule type="cellIs" dxfId="309" priority="321" operator="between">
      <formula>6</formula>
      <formula>7</formula>
    </cfRule>
    <cfRule type="cellIs" dxfId="308" priority="322" operator="equal">
      <formula>5</formula>
    </cfRule>
    <cfRule type="cellIs" dxfId="307" priority="323" operator="lessThan">
      <formula>#REF!</formula>
    </cfRule>
  </conditionalFormatting>
  <conditionalFormatting sqref="C43:C49">
    <cfRule type="cellIs" dxfId="306" priority="319" stopIfTrue="1" operator="equal">
      <formula>"Seleccione el proceso Correcto"</formula>
    </cfRule>
  </conditionalFormatting>
  <conditionalFormatting sqref="N48">
    <cfRule type="cellIs" dxfId="305" priority="299" operator="between">
      <formula>8</formula>
      <formula>10</formula>
    </cfRule>
    <cfRule type="cellIs" dxfId="304" priority="300" operator="between">
      <formula>6</formula>
      <formula>7</formula>
    </cfRule>
    <cfRule type="cellIs" dxfId="303" priority="301" operator="equal">
      <formula>5</formula>
    </cfRule>
    <cfRule type="cellIs" dxfId="302" priority="302" operator="lessThan">
      <formula>#REF!</formula>
    </cfRule>
  </conditionalFormatting>
  <conditionalFormatting sqref="N43">
    <cfRule type="cellIs" dxfId="301" priority="315" operator="between">
      <formula>8</formula>
      <formula>10</formula>
    </cfRule>
    <cfRule type="cellIs" dxfId="300" priority="316" operator="between">
      <formula>6</formula>
      <formula>7</formula>
    </cfRule>
    <cfRule type="cellIs" dxfId="299" priority="317" operator="equal">
      <formula>5</formula>
    </cfRule>
    <cfRule type="cellIs" dxfId="298" priority="318" operator="lessThan">
      <formula>#REF!</formula>
    </cfRule>
  </conditionalFormatting>
  <conditionalFormatting sqref="N43:N49">
    <cfRule type="containsText" dxfId="297" priority="295" operator="containsText" text="CRITICO">
      <formula>NOT(ISERROR(SEARCH("CRITICO",N43)))</formula>
    </cfRule>
    <cfRule type="containsText" dxfId="296" priority="296" operator="containsText" text="ALTO">
      <formula>NOT(ISERROR(SEARCH("ALTO",N43)))</formula>
    </cfRule>
    <cfRule type="containsText" dxfId="295" priority="297" operator="containsText" text="MEDIO">
      <formula>NOT(ISERROR(SEARCH("MEDIO",N43)))</formula>
    </cfRule>
    <cfRule type="containsText" dxfId="294" priority="298" operator="containsText" text="BAJO">
      <formula>NOT(ISERROR(SEARCH("BAJO",N43)))</formula>
    </cfRule>
  </conditionalFormatting>
  <conditionalFormatting sqref="V43:V49">
    <cfRule type="containsText" dxfId="293" priority="291" operator="containsText" text="CRITICO">
      <formula>NOT(ISERROR(SEARCH("CRITICO",V43)))</formula>
    </cfRule>
    <cfRule type="containsText" dxfId="292" priority="292" operator="containsText" text="ALTO">
      <formula>NOT(ISERROR(SEARCH("ALTO",V43)))</formula>
    </cfRule>
    <cfRule type="containsText" dxfId="291" priority="293" operator="containsText" text="MEDIO">
      <formula>NOT(ISERROR(SEARCH("MEDIO",V43)))</formula>
    </cfRule>
    <cfRule type="containsText" dxfId="290" priority="294" operator="containsText" text="BAJO">
      <formula>NOT(ISERROR(SEARCH("BAJO",V43)))</formula>
    </cfRule>
  </conditionalFormatting>
  <conditionalFormatting sqref="V40:V42">
    <cfRule type="cellIs" dxfId="289" priority="287" operator="between">
      <formula>8</formula>
      <formula>10</formula>
    </cfRule>
    <cfRule type="cellIs" dxfId="288" priority="288" operator="between">
      <formula>6</formula>
      <formula>7</formula>
    </cfRule>
    <cfRule type="cellIs" dxfId="287" priority="289" operator="equal">
      <formula>5</formula>
    </cfRule>
    <cfRule type="cellIs" dxfId="286" priority="290" operator="lessThan">
      <formula>#REF!</formula>
    </cfRule>
  </conditionalFormatting>
  <conditionalFormatting sqref="N40:N42">
    <cfRule type="cellIs" dxfId="285" priority="283" operator="between">
      <formula>8</formula>
      <formula>10</formula>
    </cfRule>
    <cfRule type="cellIs" dxfId="284" priority="284" operator="between">
      <formula>6</formula>
      <formula>7</formula>
    </cfRule>
    <cfRule type="cellIs" dxfId="283" priority="285" operator="equal">
      <formula>5</formula>
    </cfRule>
    <cfRule type="cellIs" dxfId="282" priority="286" operator="lessThan">
      <formula>#REF!</formula>
    </cfRule>
  </conditionalFormatting>
  <conditionalFormatting sqref="C40:C42">
    <cfRule type="cellIs" dxfId="281" priority="282" stopIfTrue="1" operator="equal">
      <formula>"Seleccione el proceso Correcto"</formula>
    </cfRule>
  </conditionalFormatting>
  <conditionalFormatting sqref="N40:N42">
    <cfRule type="containsText" dxfId="280" priority="278" operator="containsText" text="ALTA">
      <formula>NOT(ISERROR(SEARCH("ALTA",N40)))</formula>
    </cfRule>
    <cfRule type="containsText" dxfId="279" priority="279" operator="containsText" text="MODERADA">
      <formula>NOT(ISERROR(SEARCH("MODERADA",N40)))</formula>
    </cfRule>
    <cfRule type="containsText" dxfId="278" priority="280" operator="containsText" text="EXTREMA">
      <formula>NOT(ISERROR(SEARCH("EXTREMA",N40)))</formula>
    </cfRule>
    <cfRule type="containsText" dxfId="277" priority="281" operator="containsText" text="BAJA">
      <formula>NOT(ISERROR(SEARCH("BAJA",N40)))</formula>
    </cfRule>
  </conditionalFormatting>
  <conditionalFormatting sqref="V40:V42">
    <cfRule type="containsText" dxfId="276" priority="274" operator="containsText" text="EXTREMA">
      <formula>NOT(ISERROR(SEARCH("EXTREMA",V40)))</formula>
    </cfRule>
    <cfRule type="containsText" dxfId="275" priority="275" operator="containsText" text="ALTA">
      <formula>NOT(ISERROR(SEARCH("ALTA",V40)))</formula>
    </cfRule>
    <cfRule type="containsText" dxfId="274" priority="276" operator="containsText" text="MODERADA">
      <formula>NOT(ISERROR(SEARCH("MODERADA",V40)))</formula>
    </cfRule>
    <cfRule type="containsText" dxfId="273" priority="277" operator="containsText" text="BAJA">
      <formula>NOT(ISERROR(SEARCH("BAJA",V40)))</formula>
    </cfRule>
  </conditionalFormatting>
  <conditionalFormatting sqref="V22 V35:V36 V24:V26">
    <cfRule type="cellIs" dxfId="272" priority="270" operator="between">
      <formula>8</formula>
      <formula>10</formula>
    </cfRule>
    <cfRule type="cellIs" dxfId="271" priority="271" operator="between">
      <formula>6</formula>
      <formula>7</formula>
    </cfRule>
    <cfRule type="cellIs" dxfId="270" priority="272" operator="equal">
      <formula>5</formula>
    </cfRule>
    <cfRule type="cellIs" dxfId="269" priority="273" operator="lessThan">
      <formula>#REF!</formula>
    </cfRule>
  </conditionalFormatting>
  <conditionalFormatting sqref="N22 N35:N36 N24:N26">
    <cfRule type="cellIs" dxfId="268" priority="266" operator="between">
      <formula>8</formula>
      <formula>10</formula>
    </cfRule>
    <cfRule type="cellIs" dxfId="267" priority="267" operator="between">
      <formula>6</formula>
      <formula>7</formula>
    </cfRule>
    <cfRule type="cellIs" dxfId="266" priority="268" operator="equal">
      <formula>5</formula>
    </cfRule>
    <cfRule type="cellIs" dxfId="265" priority="269" operator="lessThan">
      <formula>#REF!</formula>
    </cfRule>
  </conditionalFormatting>
  <conditionalFormatting sqref="C22">
    <cfRule type="cellIs" dxfId="264" priority="265" stopIfTrue="1" operator="equal">
      <formula>"Seleccione el proceso Correcto"</formula>
    </cfRule>
  </conditionalFormatting>
  <conditionalFormatting sqref="N22">
    <cfRule type="containsText" dxfId="263" priority="261" operator="containsText" text="ALTA">
      <formula>NOT(ISERROR(SEARCH("ALTA",N22)))</formula>
    </cfRule>
    <cfRule type="containsText" dxfId="262" priority="262" operator="containsText" text="MODERADA">
      <formula>NOT(ISERROR(SEARCH("MODERADA",N22)))</formula>
    </cfRule>
    <cfRule type="containsText" dxfId="261" priority="263" operator="containsText" text="EXTREMA">
      <formula>NOT(ISERROR(SEARCH("EXTREMA",N22)))</formula>
    </cfRule>
    <cfRule type="containsText" dxfId="260" priority="264" operator="containsText" text="BAJA">
      <formula>NOT(ISERROR(SEARCH("BAJA",N22)))</formula>
    </cfRule>
  </conditionalFormatting>
  <conditionalFormatting sqref="V22">
    <cfRule type="containsText" dxfId="259" priority="257" operator="containsText" text="EXTREMA">
      <formula>NOT(ISERROR(SEARCH("EXTREMA",V22)))</formula>
    </cfRule>
    <cfRule type="containsText" dxfId="258" priority="258" operator="containsText" text="ALTA">
      <formula>NOT(ISERROR(SEARCH("ALTA",V22)))</formula>
    </cfRule>
    <cfRule type="containsText" dxfId="257" priority="259" operator="containsText" text="MODERADA">
      <formula>NOT(ISERROR(SEARCH("MODERADA",V22)))</formula>
    </cfRule>
    <cfRule type="containsText" dxfId="256" priority="260" operator="containsText" text="BAJA">
      <formula>NOT(ISERROR(SEARCH("BAJA",V22)))</formula>
    </cfRule>
  </conditionalFormatting>
  <conditionalFormatting sqref="V40:V42">
    <cfRule type="cellIs" dxfId="255" priority="253" operator="between">
      <formula>8</formula>
      <formula>10</formula>
    </cfRule>
    <cfRule type="cellIs" dxfId="254" priority="254" operator="between">
      <formula>6</formula>
      <formula>7</formula>
    </cfRule>
    <cfRule type="cellIs" dxfId="253" priority="255" operator="equal">
      <formula>5</formula>
    </cfRule>
    <cfRule type="cellIs" dxfId="252" priority="256" operator="lessThan">
      <formula>#REF!</formula>
    </cfRule>
  </conditionalFormatting>
  <conditionalFormatting sqref="N40:N42">
    <cfRule type="cellIs" dxfId="251" priority="249" operator="between">
      <formula>8</formula>
      <formula>10</formula>
    </cfRule>
    <cfRule type="cellIs" dxfId="250" priority="250" operator="between">
      <formula>6</formula>
      <formula>7</formula>
    </cfRule>
    <cfRule type="cellIs" dxfId="249" priority="251" operator="equal">
      <formula>5</formula>
    </cfRule>
    <cfRule type="cellIs" dxfId="248" priority="252" operator="lessThan">
      <formula>#REF!</formula>
    </cfRule>
  </conditionalFormatting>
  <conditionalFormatting sqref="C40:C42">
    <cfRule type="cellIs" dxfId="247" priority="248" stopIfTrue="1" operator="equal">
      <formula>"Seleccione el proceso Correcto"</formula>
    </cfRule>
  </conditionalFormatting>
  <conditionalFormatting sqref="N40:N42">
    <cfRule type="containsText" dxfId="246" priority="244" operator="containsText" text="ALTA">
      <formula>NOT(ISERROR(SEARCH("ALTA",N40)))</formula>
    </cfRule>
    <cfRule type="containsText" dxfId="245" priority="245" operator="containsText" text="MODERADA">
      <formula>NOT(ISERROR(SEARCH("MODERADA",N40)))</formula>
    </cfRule>
    <cfRule type="containsText" dxfId="244" priority="246" operator="containsText" text="EXTREMA">
      <formula>NOT(ISERROR(SEARCH("EXTREMA",N40)))</formula>
    </cfRule>
    <cfRule type="containsText" dxfId="243" priority="247" operator="containsText" text="BAJA">
      <formula>NOT(ISERROR(SEARCH("BAJA",N40)))</formula>
    </cfRule>
  </conditionalFormatting>
  <conditionalFormatting sqref="V40:V42">
    <cfRule type="containsText" dxfId="242" priority="240" operator="containsText" text="EXTREMA">
      <formula>NOT(ISERROR(SEARCH("EXTREMA",V40)))</formula>
    </cfRule>
    <cfRule type="containsText" dxfId="241" priority="241" operator="containsText" text="ALTA">
      <formula>NOT(ISERROR(SEARCH("ALTA",V40)))</formula>
    </cfRule>
    <cfRule type="containsText" dxfId="240" priority="242" operator="containsText" text="MODERADA">
      <formula>NOT(ISERROR(SEARCH("MODERADA",V40)))</formula>
    </cfRule>
    <cfRule type="containsText" dxfId="239" priority="243" operator="containsText" text="BAJA">
      <formula>NOT(ISERROR(SEARCH("BAJA",V40)))</formula>
    </cfRule>
  </conditionalFormatting>
  <conditionalFormatting sqref="V23">
    <cfRule type="cellIs" dxfId="238" priority="236" operator="between">
      <formula>8</formula>
      <formula>10</formula>
    </cfRule>
    <cfRule type="cellIs" dxfId="237" priority="237" operator="between">
      <formula>6</formula>
      <formula>7</formula>
    </cfRule>
    <cfRule type="cellIs" dxfId="236" priority="238" operator="equal">
      <formula>5</formula>
    </cfRule>
    <cfRule type="cellIs" dxfId="235" priority="239" operator="lessThan">
      <formula>#REF!</formula>
    </cfRule>
  </conditionalFormatting>
  <conditionalFormatting sqref="N23">
    <cfRule type="cellIs" dxfId="234" priority="232" operator="between">
      <formula>8</formula>
      <formula>10</formula>
    </cfRule>
    <cfRule type="cellIs" dxfId="233" priority="233" operator="between">
      <formula>6</formula>
      <formula>7</formula>
    </cfRule>
    <cfRule type="cellIs" dxfId="232" priority="234" operator="equal">
      <formula>5</formula>
    </cfRule>
    <cfRule type="cellIs" dxfId="231" priority="235" operator="lessThan">
      <formula>#REF!</formula>
    </cfRule>
  </conditionalFormatting>
  <conditionalFormatting sqref="C23">
    <cfRule type="cellIs" dxfId="230" priority="231" stopIfTrue="1" operator="equal">
      <formula>"Seleccione el proceso Correcto"</formula>
    </cfRule>
  </conditionalFormatting>
  <conditionalFormatting sqref="N23">
    <cfRule type="containsText" dxfId="229" priority="227" operator="containsText" text="ALTA">
      <formula>NOT(ISERROR(SEARCH("ALTA",N23)))</formula>
    </cfRule>
    <cfRule type="containsText" dxfId="228" priority="228" operator="containsText" text="MODERADA">
      <formula>NOT(ISERROR(SEARCH("MODERADA",N23)))</formula>
    </cfRule>
    <cfRule type="containsText" dxfId="227" priority="229" operator="containsText" text="EXTREMA">
      <formula>NOT(ISERROR(SEARCH("EXTREMA",N23)))</formula>
    </cfRule>
    <cfRule type="containsText" dxfId="226" priority="230" operator="containsText" text="BAJA">
      <formula>NOT(ISERROR(SEARCH("BAJA",N23)))</formula>
    </cfRule>
  </conditionalFormatting>
  <conditionalFormatting sqref="V23">
    <cfRule type="containsText" dxfId="225" priority="223" operator="containsText" text="EXTREMA">
      <formula>NOT(ISERROR(SEARCH("EXTREMA",V23)))</formula>
    </cfRule>
    <cfRule type="containsText" dxfId="224" priority="224" operator="containsText" text="ALTA">
      <formula>NOT(ISERROR(SEARCH("ALTA",V23)))</formula>
    </cfRule>
    <cfRule type="containsText" dxfId="223" priority="225" operator="containsText" text="MODERADA">
      <formula>NOT(ISERROR(SEARCH("MODERADA",V23)))</formula>
    </cfRule>
    <cfRule type="containsText" dxfId="222" priority="226" operator="containsText" text="BAJA">
      <formula>NOT(ISERROR(SEARCH("BAJA",V23)))</formula>
    </cfRule>
  </conditionalFormatting>
  <conditionalFormatting sqref="V72">
    <cfRule type="cellIs" dxfId="221" priority="219" operator="between">
      <formula>8</formula>
      <formula>10</formula>
    </cfRule>
    <cfRule type="cellIs" dxfId="220" priority="220" operator="between">
      <formula>6</formula>
      <formula>7</formula>
    </cfRule>
    <cfRule type="cellIs" dxfId="219" priority="221" operator="equal">
      <formula>5</formula>
    </cfRule>
    <cfRule type="cellIs" dxfId="218" priority="222" operator="lessThan">
      <formula>#REF!</formula>
    </cfRule>
  </conditionalFormatting>
  <conditionalFormatting sqref="N72">
    <cfRule type="cellIs" dxfId="217" priority="215" operator="between">
      <formula>8</formula>
      <formula>10</formula>
    </cfRule>
    <cfRule type="cellIs" dxfId="216" priority="216" operator="between">
      <formula>6</formula>
      <formula>7</formula>
    </cfRule>
    <cfRule type="cellIs" dxfId="215" priority="217" operator="equal">
      <formula>5</formula>
    </cfRule>
    <cfRule type="cellIs" dxfId="214" priority="218" operator="lessThan">
      <formula>#REF!</formula>
    </cfRule>
  </conditionalFormatting>
  <conditionalFormatting sqref="C72">
    <cfRule type="cellIs" dxfId="213" priority="214" stopIfTrue="1" operator="equal">
      <formula>"Seleccione el proceso Correcto"</formula>
    </cfRule>
  </conditionalFormatting>
  <conditionalFormatting sqref="X72">
    <cfRule type="cellIs" dxfId="212" priority="210" operator="between">
      <formula>8</formula>
      <formula>10</formula>
    </cfRule>
    <cfRule type="cellIs" dxfId="211" priority="211" operator="between">
      <formula>6</formula>
      <formula>7</formula>
    </cfRule>
    <cfRule type="cellIs" dxfId="210" priority="212" operator="equal">
      <formula>5</formula>
    </cfRule>
    <cfRule type="cellIs" dxfId="209" priority="213" operator="lessThan">
      <formula>#REF!</formula>
    </cfRule>
  </conditionalFormatting>
  <conditionalFormatting sqref="AB72 Z72">
    <cfRule type="cellIs" dxfId="208" priority="206" operator="between">
      <formula>8</formula>
      <formula>10</formula>
    </cfRule>
    <cfRule type="cellIs" dxfId="207" priority="207" operator="between">
      <formula>6</formula>
      <formula>7</formula>
    </cfRule>
    <cfRule type="cellIs" dxfId="206" priority="208" operator="equal">
      <formula>5</formula>
    </cfRule>
    <cfRule type="cellIs" dxfId="205" priority="209" operator="lessThan">
      <formula>#REF!</formula>
    </cfRule>
  </conditionalFormatting>
  <conditionalFormatting sqref="AA72">
    <cfRule type="cellIs" dxfId="204" priority="202" operator="between">
      <formula>8</formula>
      <formula>10</formula>
    </cfRule>
    <cfRule type="cellIs" dxfId="203" priority="203" operator="between">
      <formula>6</formula>
      <formula>7</formula>
    </cfRule>
    <cfRule type="cellIs" dxfId="202" priority="204" operator="equal">
      <formula>5</formula>
    </cfRule>
    <cfRule type="cellIs" dxfId="201" priority="205" operator="lessThan">
      <formula>#REF!</formula>
    </cfRule>
  </conditionalFormatting>
  <conditionalFormatting sqref="N72">
    <cfRule type="containsText" dxfId="200" priority="198" operator="containsText" text="ALTA">
      <formula>NOT(ISERROR(SEARCH("ALTA",N72)))</formula>
    </cfRule>
    <cfRule type="containsText" dxfId="199" priority="199" operator="containsText" text="MODERADA">
      <formula>NOT(ISERROR(SEARCH("MODERADA",N72)))</formula>
    </cfRule>
    <cfRule type="containsText" dxfId="198" priority="200" operator="containsText" text="EXTREMA">
      <formula>NOT(ISERROR(SEARCH("EXTREMA",N72)))</formula>
    </cfRule>
    <cfRule type="containsText" dxfId="197" priority="201" operator="containsText" text="BAJA">
      <formula>NOT(ISERROR(SEARCH("BAJA",N72)))</formula>
    </cfRule>
  </conditionalFormatting>
  <conditionalFormatting sqref="V72">
    <cfRule type="containsText" dxfId="196" priority="194" operator="containsText" text="EXTREMA">
      <formula>NOT(ISERROR(SEARCH("EXTREMA",V72)))</formula>
    </cfRule>
    <cfRule type="containsText" dxfId="195" priority="195" operator="containsText" text="ALTA">
      <formula>NOT(ISERROR(SEARCH("ALTA",V72)))</formula>
    </cfRule>
    <cfRule type="containsText" dxfId="194" priority="196" operator="containsText" text="MODERADA">
      <formula>NOT(ISERROR(SEARCH("MODERADA",V72)))</formula>
    </cfRule>
    <cfRule type="containsText" dxfId="193" priority="197" operator="containsText" text="BAJA">
      <formula>NOT(ISERROR(SEARCH("BAJA",V72)))</formula>
    </cfRule>
  </conditionalFormatting>
  <conditionalFormatting sqref="C28:C31 C33:C34">
    <cfRule type="cellIs" dxfId="192" priority="193" stopIfTrue="1" operator="equal">
      <formula>"Seleccione el proceso Correcto"</formula>
    </cfRule>
  </conditionalFormatting>
  <conditionalFormatting sqref="V33:V34">
    <cfRule type="cellIs" dxfId="191" priority="189" operator="between">
      <formula>8</formula>
      <formula>10</formula>
    </cfRule>
    <cfRule type="cellIs" dxfId="190" priority="190" operator="between">
      <formula>6</formula>
      <formula>7</formula>
    </cfRule>
    <cfRule type="cellIs" dxfId="189" priority="191" operator="equal">
      <formula>5</formula>
    </cfRule>
    <cfRule type="cellIs" dxfId="188" priority="192" operator="lessThan">
      <formula>#REF!</formula>
    </cfRule>
  </conditionalFormatting>
  <conditionalFormatting sqref="N33:N34">
    <cfRule type="cellIs" dxfId="187" priority="185" operator="between">
      <formula>8</formula>
      <formula>10</formula>
    </cfRule>
    <cfRule type="cellIs" dxfId="186" priority="186" operator="between">
      <formula>6</formula>
      <formula>7</formula>
    </cfRule>
    <cfRule type="cellIs" dxfId="185" priority="187" operator="equal">
      <formula>5</formula>
    </cfRule>
    <cfRule type="cellIs" dxfId="184" priority="188" operator="lessThan">
      <formula>#REF!</formula>
    </cfRule>
  </conditionalFormatting>
  <conditionalFormatting sqref="C25">
    <cfRule type="cellIs" dxfId="183" priority="184" stopIfTrue="1" operator="equal">
      <formula>"Seleccione el proceso Correcto"</formula>
    </cfRule>
  </conditionalFormatting>
  <conditionalFormatting sqref="C26">
    <cfRule type="cellIs" dxfId="182" priority="183" stopIfTrue="1" operator="equal">
      <formula>"Seleccione el proceso Correcto"</formula>
    </cfRule>
  </conditionalFormatting>
  <conditionalFormatting sqref="W33">
    <cfRule type="cellIs" dxfId="181" priority="179" operator="between">
      <formula>8</formula>
      <formula>10</formula>
    </cfRule>
    <cfRule type="cellIs" dxfId="180" priority="180" operator="between">
      <formula>6</formula>
      <formula>7</formula>
    </cfRule>
    <cfRule type="cellIs" dxfId="179" priority="181" operator="equal">
      <formula>5</formula>
    </cfRule>
    <cfRule type="cellIs" dxfId="178" priority="182" operator="lessThan">
      <formula>#REF!</formula>
    </cfRule>
  </conditionalFormatting>
  <conditionalFormatting sqref="W30">
    <cfRule type="cellIs" dxfId="177" priority="175" operator="between">
      <formula>8</formula>
      <formula>10</formula>
    </cfRule>
    <cfRule type="cellIs" dxfId="176" priority="176" operator="between">
      <formula>6</formula>
      <formula>7</formula>
    </cfRule>
    <cfRule type="cellIs" dxfId="175" priority="177" operator="equal">
      <formula>5</formula>
    </cfRule>
    <cfRule type="cellIs" dxfId="174" priority="178" operator="lessThan">
      <formula>#REF!</formula>
    </cfRule>
  </conditionalFormatting>
  <conditionalFormatting sqref="W31">
    <cfRule type="cellIs" dxfId="173" priority="171" operator="between">
      <formula>8</formula>
      <formula>10</formula>
    </cfRule>
    <cfRule type="cellIs" dxfId="172" priority="172" operator="between">
      <formula>6</formula>
      <formula>7</formula>
    </cfRule>
    <cfRule type="cellIs" dxfId="171" priority="173" operator="equal">
      <formula>5</formula>
    </cfRule>
    <cfRule type="cellIs" dxfId="170" priority="174" operator="lessThan">
      <formula>#REF!</formula>
    </cfRule>
  </conditionalFormatting>
  <conditionalFormatting sqref="W34">
    <cfRule type="cellIs" dxfId="169" priority="167" operator="between">
      <formula>8</formula>
      <formula>10</formula>
    </cfRule>
    <cfRule type="cellIs" dxfId="168" priority="168" operator="between">
      <formula>6</formula>
      <formula>7</formula>
    </cfRule>
    <cfRule type="cellIs" dxfId="167" priority="169" operator="equal">
      <formula>5</formula>
    </cfRule>
    <cfRule type="cellIs" dxfId="166" priority="170" operator="lessThan">
      <formula>#REF!</formula>
    </cfRule>
  </conditionalFormatting>
  <conditionalFormatting sqref="X33 X25 X28:X29">
    <cfRule type="cellIs" dxfId="165" priority="163" operator="between">
      <formula>8</formula>
      <formula>10</formula>
    </cfRule>
    <cfRule type="cellIs" dxfId="164" priority="164" operator="between">
      <formula>6</formula>
      <formula>7</formula>
    </cfRule>
    <cfRule type="cellIs" dxfId="163" priority="165" operator="equal">
      <formula>5</formula>
    </cfRule>
    <cfRule type="cellIs" dxfId="162" priority="166" operator="lessThan">
      <formula>#REF!</formula>
    </cfRule>
  </conditionalFormatting>
  <conditionalFormatting sqref="X26">
    <cfRule type="cellIs" dxfId="161" priority="159" operator="between">
      <formula>8</formula>
      <formula>10</formula>
    </cfRule>
    <cfRule type="cellIs" dxfId="160" priority="160" operator="between">
      <formula>6</formula>
      <formula>7</formula>
    </cfRule>
    <cfRule type="cellIs" dxfId="159" priority="161" operator="equal">
      <formula>5</formula>
    </cfRule>
    <cfRule type="cellIs" dxfId="158" priority="162" operator="lessThan">
      <formula>#REF!</formula>
    </cfRule>
  </conditionalFormatting>
  <conditionalFormatting sqref="X30">
    <cfRule type="cellIs" dxfId="157" priority="155" operator="between">
      <formula>8</formula>
      <formula>10</formula>
    </cfRule>
    <cfRule type="cellIs" dxfId="156" priority="156" operator="between">
      <formula>6</formula>
      <formula>7</formula>
    </cfRule>
    <cfRule type="cellIs" dxfId="155" priority="157" operator="equal">
      <formula>5</formula>
    </cfRule>
    <cfRule type="cellIs" dxfId="154" priority="158" operator="lessThan">
      <formula>#REF!</formula>
    </cfRule>
  </conditionalFormatting>
  <conditionalFormatting sqref="X31">
    <cfRule type="cellIs" dxfId="153" priority="151" operator="between">
      <formula>8</formula>
      <formula>10</formula>
    </cfRule>
    <cfRule type="cellIs" dxfId="152" priority="152" operator="between">
      <formula>6</formula>
      <formula>7</formula>
    </cfRule>
    <cfRule type="cellIs" dxfId="151" priority="153" operator="equal">
      <formula>5</formula>
    </cfRule>
    <cfRule type="cellIs" dxfId="150" priority="154" operator="lessThan">
      <formula>#REF!</formula>
    </cfRule>
  </conditionalFormatting>
  <conditionalFormatting sqref="X34">
    <cfRule type="cellIs" dxfId="149" priority="147" operator="between">
      <formula>8</formula>
      <formula>10</formula>
    </cfRule>
    <cfRule type="cellIs" dxfId="148" priority="148" operator="between">
      <formula>6</formula>
      <formula>7</formula>
    </cfRule>
    <cfRule type="cellIs" dxfId="147" priority="149" operator="equal">
      <formula>5</formula>
    </cfRule>
    <cfRule type="cellIs" dxfId="146" priority="150" operator="lessThan">
      <formula>#REF!</formula>
    </cfRule>
  </conditionalFormatting>
  <conditionalFormatting sqref="Y25:Z25 Z28:Z29">
    <cfRule type="cellIs" dxfId="145" priority="143" operator="between">
      <formula>8</formula>
      <formula>10</formula>
    </cfRule>
    <cfRule type="cellIs" dxfId="144" priority="144" operator="between">
      <formula>6</formula>
      <formula>7</formula>
    </cfRule>
    <cfRule type="cellIs" dxfId="143" priority="145" operator="equal">
      <formula>5</formula>
    </cfRule>
    <cfRule type="cellIs" dxfId="142" priority="146" operator="lessThan">
      <formula>#REF!</formula>
    </cfRule>
  </conditionalFormatting>
  <conditionalFormatting sqref="AA31">
    <cfRule type="cellIs" dxfId="141" priority="139" operator="between">
      <formula>8</formula>
      <formula>10</formula>
    </cfRule>
    <cfRule type="cellIs" dxfId="140" priority="140" operator="between">
      <formula>6</formula>
      <formula>7</formula>
    </cfRule>
    <cfRule type="cellIs" dxfId="139" priority="141" operator="equal">
      <formula>5</formula>
    </cfRule>
    <cfRule type="cellIs" dxfId="138" priority="142" operator="lessThan">
      <formula>#REF!</formula>
    </cfRule>
  </conditionalFormatting>
  <conditionalFormatting sqref="Y26">
    <cfRule type="cellIs" dxfId="137" priority="135" operator="between">
      <formula>8</formula>
      <formula>10</formula>
    </cfRule>
    <cfRule type="cellIs" dxfId="136" priority="136" operator="between">
      <formula>6</formula>
      <formula>7</formula>
    </cfRule>
    <cfRule type="cellIs" dxfId="135" priority="137" operator="equal">
      <formula>5</formula>
    </cfRule>
    <cfRule type="cellIs" dxfId="134" priority="138" operator="lessThan">
      <formula>#REF!</formula>
    </cfRule>
  </conditionalFormatting>
  <conditionalFormatting sqref="Y30:Z30">
    <cfRule type="cellIs" dxfId="133" priority="131" operator="between">
      <formula>8</formula>
      <formula>10</formula>
    </cfRule>
    <cfRule type="cellIs" dxfId="132" priority="132" operator="between">
      <formula>6</formula>
      <formula>7</formula>
    </cfRule>
    <cfRule type="cellIs" dxfId="131" priority="133" operator="equal">
      <formula>5</formula>
    </cfRule>
    <cfRule type="cellIs" dxfId="130" priority="134" operator="lessThan">
      <formula>#REF!</formula>
    </cfRule>
  </conditionalFormatting>
  <conditionalFormatting sqref="AA30">
    <cfRule type="cellIs" dxfId="129" priority="127" operator="between">
      <formula>8</formula>
      <formula>10</formula>
    </cfRule>
    <cfRule type="cellIs" dxfId="128" priority="128" operator="between">
      <formula>6</formula>
      <formula>7</formula>
    </cfRule>
    <cfRule type="cellIs" dxfId="127" priority="129" operator="equal">
      <formula>5</formula>
    </cfRule>
    <cfRule type="cellIs" dxfId="126" priority="130" operator="lessThan">
      <formula>#REF!</formula>
    </cfRule>
  </conditionalFormatting>
  <conditionalFormatting sqref="Y31:Z31">
    <cfRule type="cellIs" dxfId="125" priority="123" operator="between">
      <formula>8</formula>
      <formula>10</formula>
    </cfRule>
    <cfRule type="cellIs" dxfId="124" priority="124" operator="between">
      <formula>6</formula>
      <formula>7</formula>
    </cfRule>
    <cfRule type="cellIs" dxfId="123" priority="125" operator="equal">
      <formula>5</formula>
    </cfRule>
    <cfRule type="cellIs" dxfId="122" priority="126" operator="lessThan">
      <formula>#REF!</formula>
    </cfRule>
  </conditionalFormatting>
  <conditionalFormatting sqref="N33:N34">
    <cfRule type="containsText" dxfId="121" priority="119" operator="containsText" text="ALTA">
      <formula>NOT(ISERROR(SEARCH("ALTA",N33)))</formula>
    </cfRule>
    <cfRule type="containsText" dxfId="120" priority="120" operator="containsText" text="MODERADA">
      <formula>NOT(ISERROR(SEARCH("MODERADA",N33)))</formula>
    </cfRule>
    <cfRule type="containsText" dxfId="119" priority="121" operator="containsText" text="EXTREMA">
      <formula>NOT(ISERROR(SEARCH("EXTREMA",N33)))</formula>
    </cfRule>
    <cfRule type="containsText" dxfId="118" priority="122" operator="containsText" text="BAJA">
      <formula>NOT(ISERROR(SEARCH("BAJA",N33)))</formula>
    </cfRule>
  </conditionalFormatting>
  <conditionalFormatting sqref="V33:V34">
    <cfRule type="containsText" dxfId="117" priority="115" operator="containsText" text="EXTREMA">
      <formula>NOT(ISERROR(SEARCH("EXTREMA",V33)))</formula>
    </cfRule>
    <cfRule type="containsText" dxfId="116" priority="116" operator="containsText" text="ALTA">
      <formula>NOT(ISERROR(SEARCH("ALTA",V33)))</formula>
    </cfRule>
    <cfRule type="containsText" dxfId="115" priority="117" operator="containsText" text="MODERADA">
      <formula>NOT(ISERROR(SEARCH("MODERADA",V33)))</formula>
    </cfRule>
    <cfRule type="containsText" dxfId="114" priority="118" operator="containsText" text="BAJA">
      <formula>NOT(ISERROR(SEARCH("BAJA",V33)))</formula>
    </cfRule>
  </conditionalFormatting>
  <conditionalFormatting sqref="C32">
    <cfRule type="cellIs" dxfId="113" priority="114" stopIfTrue="1" operator="equal">
      <formula>"Seleccione el proceso Correcto"</formula>
    </cfRule>
  </conditionalFormatting>
  <conditionalFormatting sqref="Z26">
    <cfRule type="cellIs" dxfId="112" priority="110" operator="between">
      <formula>8</formula>
      <formula>10</formula>
    </cfRule>
    <cfRule type="cellIs" dxfId="111" priority="111" operator="between">
      <formula>6</formula>
      <formula>7</formula>
    </cfRule>
    <cfRule type="cellIs" dxfId="110" priority="112" operator="equal">
      <formula>5</formula>
    </cfRule>
    <cfRule type="cellIs" dxfId="109" priority="113" operator="lessThan">
      <formula>#REF!</formula>
    </cfRule>
  </conditionalFormatting>
  <conditionalFormatting sqref="C37:C39">
    <cfRule type="cellIs" dxfId="108" priority="109" stopIfTrue="1" operator="equal">
      <formula>"Seleccione el proceso Correcto"</formula>
    </cfRule>
  </conditionalFormatting>
  <conditionalFormatting sqref="V37:V39">
    <cfRule type="cellIs" dxfId="107" priority="105" operator="between">
      <formula>8</formula>
      <formula>10</formula>
    </cfRule>
    <cfRule type="cellIs" dxfId="106" priority="106" operator="between">
      <formula>6</formula>
      <formula>7</formula>
    </cfRule>
    <cfRule type="cellIs" dxfId="105" priority="107" operator="equal">
      <formula>5</formula>
    </cfRule>
    <cfRule type="cellIs" dxfId="104" priority="108" operator="lessThan">
      <formula>#REF!</formula>
    </cfRule>
  </conditionalFormatting>
  <conditionalFormatting sqref="N37:N39">
    <cfRule type="cellIs" dxfId="103" priority="101" operator="between">
      <formula>8</formula>
      <formula>10</formula>
    </cfRule>
    <cfRule type="cellIs" dxfId="102" priority="102" operator="between">
      <formula>6</formula>
      <formula>7</formula>
    </cfRule>
    <cfRule type="cellIs" dxfId="101" priority="103" operator="equal">
      <formula>5</formula>
    </cfRule>
    <cfRule type="cellIs" dxfId="100" priority="104" operator="lessThan">
      <formula>#REF!</formula>
    </cfRule>
  </conditionalFormatting>
  <conditionalFormatting sqref="C37:C39">
    <cfRule type="cellIs" dxfId="99" priority="100" stopIfTrue="1" operator="equal">
      <formula>"Seleccione el proceso Correcto"</formula>
    </cfRule>
  </conditionalFormatting>
  <conditionalFormatting sqref="X38">
    <cfRule type="cellIs" dxfId="98" priority="96" operator="between">
      <formula>8</formula>
      <formula>10</formula>
    </cfRule>
    <cfRule type="cellIs" dxfId="97" priority="97" operator="between">
      <formula>6</formula>
      <formula>7</formula>
    </cfRule>
    <cfRule type="cellIs" dxfId="96" priority="98" operator="equal">
      <formula>5</formula>
    </cfRule>
    <cfRule type="cellIs" dxfId="95" priority="99" operator="lessThan">
      <formula>#REF!</formula>
    </cfRule>
  </conditionalFormatting>
  <conditionalFormatting sqref="AB38">
    <cfRule type="cellIs" dxfId="94" priority="92" operator="between">
      <formula>8</formula>
      <formula>10</formula>
    </cfRule>
    <cfRule type="cellIs" dxfId="93" priority="93" operator="between">
      <formula>6</formula>
      <formula>7</formula>
    </cfRule>
    <cfRule type="cellIs" dxfId="92" priority="94" operator="equal">
      <formula>5</formula>
    </cfRule>
    <cfRule type="cellIs" dxfId="91" priority="95" operator="lessThan">
      <formula>#REF!</formula>
    </cfRule>
  </conditionalFormatting>
  <conditionalFormatting sqref="AA38">
    <cfRule type="cellIs" dxfId="90" priority="88" operator="between">
      <formula>8</formula>
      <formula>10</formula>
    </cfRule>
    <cfRule type="cellIs" dxfId="89" priority="89" operator="between">
      <formula>6</formula>
      <formula>7</formula>
    </cfRule>
    <cfRule type="cellIs" dxfId="88" priority="90" operator="equal">
      <formula>5</formula>
    </cfRule>
    <cfRule type="cellIs" dxfId="87" priority="91" operator="lessThan">
      <formula>#REF!</formula>
    </cfRule>
  </conditionalFormatting>
  <conditionalFormatting sqref="N37:N39">
    <cfRule type="containsText" dxfId="86" priority="84" operator="containsText" text="ALTA">
      <formula>NOT(ISERROR(SEARCH("ALTA",N37)))</formula>
    </cfRule>
    <cfRule type="containsText" dxfId="85" priority="85" operator="containsText" text="MODERADA">
      <formula>NOT(ISERROR(SEARCH("MODERADA",N37)))</formula>
    </cfRule>
    <cfRule type="containsText" dxfId="84" priority="86" operator="containsText" text="EXTREMA">
      <formula>NOT(ISERROR(SEARCH("EXTREMA",N37)))</formula>
    </cfRule>
    <cfRule type="containsText" dxfId="83" priority="87" operator="containsText" text="BAJA">
      <formula>NOT(ISERROR(SEARCH("BAJA",N37)))</formula>
    </cfRule>
  </conditionalFormatting>
  <conditionalFormatting sqref="V37:V39">
    <cfRule type="containsText" dxfId="82" priority="80" operator="containsText" text="EXTREMA">
      <formula>NOT(ISERROR(SEARCH("EXTREMA",V37)))</formula>
    </cfRule>
    <cfRule type="containsText" dxfId="81" priority="81" operator="containsText" text="ALTA">
      <formula>NOT(ISERROR(SEARCH("ALTA",V37)))</formula>
    </cfRule>
    <cfRule type="containsText" dxfId="80" priority="82" operator="containsText" text="MODERADA">
      <formula>NOT(ISERROR(SEARCH("MODERADA",V37)))</formula>
    </cfRule>
    <cfRule type="containsText" dxfId="79" priority="83" operator="containsText" text="BAJA">
      <formula>NOT(ISERROR(SEARCH("BAJA",V37)))</formula>
    </cfRule>
  </conditionalFormatting>
  <conditionalFormatting sqref="V37">
    <cfRule type="cellIs" dxfId="78" priority="76" operator="between">
      <formula>8</formula>
      <formula>10</formula>
    </cfRule>
    <cfRule type="cellIs" dxfId="77" priority="77" operator="between">
      <formula>6</formula>
      <formula>7</formula>
    </cfRule>
    <cfRule type="cellIs" dxfId="76" priority="78" operator="equal">
      <formula>5</formula>
    </cfRule>
    <cfRule type="cellIs" dxfId="75" priority="79" operator="lessThan">
      <formula>#REF!</formula>
    </cfRule>
  </conditionalFormatting>
  <conditionalFormatting sqref="N37">
    <cfRule type="cellIs" dxfId="74" priority="72" operator="between">
      <formula>8</formula>
      <formula>10</formula>
    </cfRule>
    <cfRule type="cellIs" dxfId="73" priority="73" operator="between">
      <formula>6</formula>
      <formula>7</formula>
    </cfRule>
    <cfRule type="cellIs" dxfId="72" priority="74" operator="equal">
      <formula>5</formula>
    </cfRule>
    <cfRule type="cellIs" dxfId="71" priority="75" operator="lessThan">
      <formula>#REF!</formula>
    </cfRule>
  </conditionalFormatting>
  <conditionalFormatting sqref="X37">
    <cfRule type="cellIs" dxfId="70" priority="68" operator="between">
      <formula>8</formula>
      <formula>10</formula>
    </cfRule>
    <cfRule type="cellIs" dxfId="69" priority="69" operator="between">
      <formula>6</formula>
      <formula>7</formula>
    </cfRule>
    <cfRule type="cellIs" dxfId="68" priority="70" operator="equal">
      <formula>5</formula>
    </cfRule>
    <cfRule type="cellIs" dxfId="67" priority="71" operator="lessThan">
      <formula>#REF!</formula>
    </cfRule>
  </conditionalFormatting>
  <conditionalFormatting sqref="AB37">
    <cfRule type="cellIs" dxfId="66" priority="64" operator="between">
      <formula>8</formula>
      <formula>10</formula>
    </cfRule>
    <cfRule type="cellIs" dxfId="65" priority="65" operator="between">
      <formula>6</formula>
      <formula>7</formula>
    </cfRule>
    <cfRule type="cellIs" dxfId="64" priority="66" operator="equal">
      <formula>5</formula>
    </cfRule>
    <cfRule type="cellIs" dxfId="63" priority="67" operator="lessThan">
      <formula>#REF!</formula>
    </cfRule>
  </conditionalFormatting>
  <conditionalFormatting sqref="AA37">
    <cfRule type="cellIs" dxfId="62" priority="60" operator="between">
      <formula>8</formula>
      <formula>10</formula>
    </cfRule>
    <cfRule type="cellIs" dxfId="61" priority="61" operator="between">
      <formula>6</formula>
      <formula>7</formula>
    </cfRule>
    <cfRule type="cellIs" dxfId="60" priority="62" operator="equal">
      <formula>5</formula>
    </cfRule>
    <cfRule type="cellIs" dxfId="59" priority="63" operator="lessThan">
      <formula>#REF!</formula>
    </cfRule>
  </conditionalFormatting>
  <conditionalFormatting sqref="Z37:Z39">
    <cfRule type="cellIs" dxfId="58" priority="56" operator="between">
      <formula>8</formula>
      <formula>10</formula>
    </cfRule>
    <cfRule type="cellIs" dxfId="57" priority="57" operator="between">
      <formula>6</formula>
      <formula>7</formula>
    </cfRule>
    <cfRule type="cellIs" dxfId="56" priority="58" operator="equal">
      <formula>5</formula>
    </cfRule>
    <cfRule type="cellIs" dxfId="55" priority="59" operator="lessThan">
      <formula>#REF!</formula>
    </cfRule>
  </conditionalFormatting>
  <conditionalFormatting sqref="N37">
    <cfRule type="containsText" dxfId="54" priority="52" operator="containsText" text="ALTA">
      <formula>NOT(ISERROR(SEARCH("ALTA",N37)))</formula>
    </cfRule>
    <cfRule type="containsText" dxfId="53" priority="53" operator="containsText" text="MODERADA">
      <formula>NOT(ISERROR(SEARCH("MODERADA",N37)))</formula>
    </cfRule>
    <cfRule type="containsText" dxfId="52" priority="54" operator="containsText" text="EXTREMA">
      <formula>NOT(ISERROR(SEARCH("EXTREMA",N37)))</formula>
    </cfRule>
    <cfRule type="containsText" dxfId="51" priority="55" operator="containsText" text="BAJA">
      <formula>NOT(ISERROR(SEARCH("BAJA",N37)))</formula>
    </cfRule>
  </conditionalFormatting>
  <conditionalFormatting sqref="V37">
    <cfRule type="containsText" dxfId="50" priority="48" operator="containsText" text="EXTREMA">
      <formula>NOT(ISERROR(SEARCH("EXTREMA",V37)))</formula>
    </cfRule>
    <cfRule type="containsText" dxfId="49" priority="49" operator="containsText" text="ALTA">
      <formula>NOT(ISERROR(SEARCH("ALTA",V37)))</formula>
    </cfRule>
    <cfRule type="containsText" dxfId="48" priority="50" operator="containsText" text="MODERADA">
      <formula>NOT(ISERROR(SEARCH("MODERADA",V37)))</formula>
    </cfRule>
    <cfRule type="containsText" dxfId="47" priority="51" operator="containsText" text="BAJA">
      <formula>NOT(ISERROR(SEARCH("BAJA",V37)))</formula>
    </cfRule>
  </conditionalFormatting>
  <conditionalFormatting sqref="V39">
    <cfRule type="cellIs" dxfId="46" priority="44" operator="between">
      <formula>8</formula>
      <formula>10</formula>
    </cfRule>
    <cfRule type="cellIs" dxfId="45" priority="45" operator="between">
      <formula>6</formula>
      <formula>7</formula>
    </cfRule>
    <cfRule type="cellIs" dxfId="44" priority="46" operator="equal">
      <formula>5</formula>
    </cfRule>
    <cfRule type="cellIs" dxfId="43" priority="47" operator="lessThan">
      <formula>#REF!</formula>
    </cfRule>
  </conditionalFormatting>
  <conditionalFormatting sqref="N39">
    <cfRule type="cellIs" dxfId="42" priority="40" operator="between">
      <formula>8</formula>
      <formula>10</formula>
    </cfRule>
    <cfRule type="cellIs" dxfId="41" priority="41" operator="between">
      <formula>6</formula>
      <formula>7</formula>
    </cfRule>
    <cfRule type="cellIs" dxfId="40" priority="42" operator="equal">
      <formula>5</formula>
    </cfRule>
    <cfRule type="cellIs" dxfId="39" priority="43" operator="lessThan">
      <formula>#REF!</formula>
    </cfRule>
  </conditionalFormatting>
  <conditionalFormatting sqref="X39">
    <cfRule type="cellIs" dxfId="38" priority="36" operator="between">
      <formula>8</formula>
      <formula>10</formula>
    </cfRule>
    <cfRule type="cellIs" dxfId="37" priority="37" operator="between">
      <formula>6</formula>
      <formula>7</formula>
    </cfRule>
    <cfRule type="cellIs" dxfId="36" priority="38" operator="equal">
      <formula>5</formula>
    </cfRule>
    <cfRule type="cellIs" dxfId="35" priority="39" operator="lessThan">
      <formula>#REF!</formula>
    </cfRule>
  </conditionalFormatting>
  <conditionalFormatting sqref="AB39">
    <cfRule type="cellIs" dxfId="34" priority="32" operator="between">
      <formula>8</formula>
      <formula>10</formula>
    </cfRule>
    <cfRule type="cellIs" dxfId="33" priority="33" operator="between">
      <formula>6</formula>
      <formula>7</formula>
    </cfRule>
    <cfRule type="cellIs" dxfId="32" priority="34" operator="equal">
      <formula>5</formula>
    </cfRule>
    <cfRule type="cellIs" dxfId="31" priority="35" operator="lessThan">
      <formula>#REF!</formula>
    </cfRule>
  </conditionalFormatting>
  <conditionalFormatting sqref="AA39">
    <cfRule type="cellIs" dxfId="30" priority="28" operator="between">
      <formula>8</formula>
      <formula>10</formula>
    </cfRule>
    <cfRule type="cellIs" dxfId="29" priority="29" operator="between">
      <formula>6</formula>
      <formula>7</formula>
    </cfRule>
    <cfRule type="cellIs" dxfId="28" priority="30" operator="equal">
      <formula>5</formula>
    </cfRule>
    <cfRule type="cellIs" dxfId="27" priority="31" operator="lessThan">
      <formula>#REF!</formula>
    </cfRule>
  </conditionalFormatting>
  <conditionalFormatting sqref="N39">
    <cfRule type="containsText" dxfId="26" priority="24" operator="containsText" text="ALTA">
      <formula>NOT(ISERROR(SEARCH("ALTA",N39)))</formula>
    </cfRule>
    <cfRule type="containsText" dxfId="25" priority="25" operator="containsText" text="MODERADA">
      <formula>NOT(ISERROR(SEARCH("MODERADA",N39)))</formula>
    </cfRule>
    <cfRule type="containsText" dxfId="24" priority="26" operator="containsText" text="EXTREMA">
      <formula>NOT(ISERROR(SEARCH("EXTREMA",N39)))</formula>
    </cfRule>
    <cfRule type="containsText" dxfId="23" priority="27" operator="containsText" text="BAJA">
      <formula>NOT(ISERROR(SEARCH("BAJA",N39)))</formula>
    </cfRule>
  </conditionalFormatting>
  <conditionalFormatting sqref="V39">
    <cfRule type="containsText" dxfId="22" priority="20" operator="containsText" text="EXTREMA">
      <formula>NOT(ISERROR(SEARCH("EXTREMA",V39)))</formula>
    </cfRule>
    <cfRule type="containsText" dxfId="21" priority="21" operator="containsText" text="ALTA">
      <formula>NOT(ISERROR(SEARCH("ALTA",V39)))</formula>
    </cfRule>
    <cfRule type="containsText" dxfId="20" priority="22" operator="containsText" text="MODERADA">
      <formula>NOT(ISERROR(SEARCH("MODERADA",V39)))</formula>
    </cfRule>
    <cfRule type="containsText" dxfId="19" priority="23" operator="containsText" text="BAJA">
      <formula>NOT(ISERROR(SEARCH("BAJA",V39)))</formula>
    </cfRule>
  </conditionalFormatting>
  <conditionalFormatting sqref="N73:N83">
    <cfRule type="cellIs" dxfId="18" priority="16" operator="between">
      <formula>8</formula>
      <formula>10</formula>
    </cfRule>
    <cfRule type="cellIs" dxfId="17" priority="17" operator="between">
      <formula>6</formula>
      <formula>7</formula>
    </cfRule>
    <cfRule type="cellIs" dxfId="16" priority="18" operator="equal">
      <formula>5</formula>
    </cfRule>
    <cfRule type="cellIs" dxfId="15" priority="19" operator="lessThan">
      <formula>#REF!</formula>
    </cfRule>
  </conditionalFormatting>
  <conditionalFormatting sqref="C73:C83">
    <cfRule type="cellIs" dxfId="14" priority="15" stopIfTrue="1" operator="equal">
      <formula>"Seleccione el proceso Correcto"</formula>
    </cfRule>
  </conditionalFormatting>
  <conditionalFormatting sqref="C73:C83">
    <cfRule type="cellIs" dxfId="13" priority="14" stopIfTrue="1" operator="equal">
      <formula>"Seleccione el proceso Correcto"</formula>
    </cfRule>
  </conditionalFormatting>
  <conditionalFormatting sqref="V73:V83">
    <cfRule type="containsText" dxfId="12" priority="2" operator="containsText" text="CRITICO">
      <formula>NOT(ISERROR(SEARCH("CRITICO",V73)))</formula>
    </cfRule>
    <cfRule type="containsText" dxfId="11" priority="3" operator="containsText" text="ALTO">
      <formula>NOT(ISERROR(SEARCH("ALTO",V73)))</formula>
    </cfRule>
    <cfRule type="containsText" dxfId="10" priority="4" operator="containsText" text="MEDIO">
      <formula>NOT(ISERROR(SEARCH("MEDIO",V73)))</formula>
    </cfRule>
    <cfRule type="containsText" dxfId="9" priority="5" operator="containsText" text="BAJO">
      <formula>NOT(ISERROR(SEARCH("BAJO",V73)))</formula>
    </cfRule>
    <cfRule type="cellIs" dxfId="8" priority="10" operator="between">
      <formula>8</formula>
      <formula>10</formula>
    </cfRule>
    <cfRule type="cellIs" dxfId="7" priority="11" operator="between">
      <formula>6</formula>
      <formula>7</formula>
    </cfRule>
    <cfRule type="cellIs" dxfId="6" priority="12" operator="equal">
      <formula>5</formula>
    </cfRule>
    <cfRule type="cellIs" dxfId="5" priority="13" operator="lessThan">
      <formula>#REF!</formula>
    </cfRule>
  </conditionalFormatting>
  <conditionalFormatting sqref="N73:N83">
    <cfRule type="containsText" dxfId="4" priority="6" operator="containsText" text="CRITICO">
      <formula>NOT(ISERROR(SEARCH("CRITICO",N73)))</formula>
    </cfRule>
    <cfRule type="containsText" dxfId="3" priority="7" operator="containsText" text="ALTO">
      <formula>NOT(ISERROR(SEARCH("ALTO",N73)))</formula>
    </cfRule>
    <cfRule type="containsText" dxfId="2" priority="8" operator="containsText" text="MEDIO">
      <formula>NOT(ISERROR(SEARCH("MEDIO",N73)))</formula>
    </cfRule>
    <cfRule type="containsText" dxfId="1" priority="9" operator="containsText" text="BAJO">
      <formula>NOT(ISERROR(SEARCH("BAJO",N73)))</formula>
    </cfRule>
  </conditionalFormatting>
  <conditionalFormatting sqref="C26">
    <cfRule type="cellIs" dxfId="0" priority="1" stopIfTrue="1" operator="equal">
      <formula>"Seleccione el proceso Correcto"</formula>
    </cfRule>
  </conditionalFormatting>
  <printOptions horizontalCentered="1"/>
  <pageMargins left="0.19685039370078741" right="0.19685039370078741" top="0.39370078740157483" bottom="0.39370078740157483" header="0.31496062992125984" footer="0.31496062992125984"/>
  <pageSetup scale="26" fitToHeight="10" orientation="landscape" r:id="rId1"/>
  <headerFooter>
    <oddFooter xml:space="preserve">&amp;C&amp;"-,Negrita Cursiva"&amp;K01+031“Estamos Construyendo Región”
</oddFooter>
  </headerFooter>
  <drawing r:id="rId2"/>
  <legacyDrawing r:id="rId3"/>
  <extLst>
    <ext xmlns:x14="http://schemas.microsoft.com/office/spreadsheetml/2009/9/main" uri="{CCE6A557-97BC-4b89-ADB6-D9C93CAAB3DF}">
      <x14:dataValidations xmlns:xm="http://schemas.microsoft.com/office/excel/2006/main" count="24">
        <x14:dataValidation type="list" allowBlank="1" showInputMessage="1" showErrorMessage="1" xr:uid="{BA331ACE-0B31-43C0-B36A-7197139CB167}">
          <x14:formula1>
            <xm:f>'Lista Desplegable'!$A$48:$A$53</xm:f>
          </x14:formula1>
          <xm:sqref>C1:C6 C8:C15 C50:C68 C71 C84:C1048576</xm:sqref>
        </x14:dataValidation>
        <x14:dataValidation type="list" allowBlank="1" showInputMessage="1" showErrorMessage="1" xr:uid="{496C7F84-4A3D-4ADD-8D2D-CE6D402F7587}">
          <x14:formula1>
            <xm:f>'Escalas de Valoración'!$D$10:$D$14</xm:f>
          </x14:formula1>
          <xm:sqref>R58:R61 J58:J61 L58:L61 R51:R56 T58:T61 T51:T56 J51:J56 L51:L56 R71 L71 J71 J63:J68 L63:L68 R63:R68 T63:T68 T71</xm:sqref>
        </x14:dataValidation>
        <x14:dataValidation type="list" allowBlank="1" showInputMessage="1" showErrorMessage="1" xr:uid="{8DA79445-6FE0-47A4-96EF-E2C49AA71335}">
          <x14:formula1>
            <xm:f>'Lista Desplegable'!$K$3:$K$11</xm:f>
          </x14:formula1>
          <xm:sqref>X1:X15 X54:X68 X50 X71 X84:X1048576</xm:sqref>
        </x14:dataValidation>
        <x14:dataValidation type="list" allowBlank="1" showInputMessage="1" showErrorMessage="1" xr:uid="{01AF4B3A-B1B8-4C8D-8723-C14C7A27CCB8}">
          <x14:formula1>
            <xm:f>'C:\Users\ggomez\Documents\DOC\Planeación 2019\Riesgos\[Matriz de Riesgos de Corrupción. 17 Riesgos.xlsx]Lista Desplegable'!#REF!</xm:f>
          </x14:formula1>
          <xm:sqref>F58:F61 X69:X70 X50:X53 O50:O71 F63:F71 F50:F56</xm:sqref>
        </x14:dataValidation>
        <x14:dataValidation type="list" allowBlank="1" showInputMessage="1" showErrorMessage="1" xr:uid="{1C8F685A-337C-4F4B-AA73-7E9810572AB6}">
          <x14:formula1>
            <xm:f>'Lista Desplegable'!$A$7:$A$11</xm:f>
          </x14:formula1>
          <xm:sqref>I51:I61 Q71 Q51:Q68 I63:I68 I71</xm:sqref>
        </x14:dataValidation>
        <x14:dataValidation type="list" allowBlank="1" showInputMessage="1" showErrorMessage="1" xr:uid="{B4FD00C5-93D8-4A17-8C0E-D0B7C197E874}">
          <x14:formula1>
            <xm:f>'Lista Desplegable'!$G$19:$G$23</xm:f>
          </x14:formula1>
          <xm:sqref>S71 S51:S68 K51:K68 K71</xm:sqref>
        </x14:dataValidation>
        <x14:dataValidation type="list" allowBlank="1" showInputMessage="1" showErrorMessage="1" xr:uid="{50C11203-9D02-4250-9A2F-36A14BF624C5}">
          <x14:formula1>
            <xm:f>'Lista Desplegable'!$E$28:$E$33</xm:f>
          </x14:formula1>
          <xm:sqref>A1:A15 A50:A68 A71 A84:A1048576</xm:sqref>
        </x14:dataValidation>
        <x14:dataValidation type="list" allowBlank="1" showInputMessage="1" showErrorMessage="1" xr:uid="{9E50BA40-CA48-4FAA-AF4C-73D4214BDC2D}">
          <x14:formula1>
            <xm:f>'Lista Desplegable'!$A$57:$A$71</xm:f>
          </x14:formula1>
          <xm:sqref>B1:B15 B50:B68 B71 B84:B1048576</xm:sqref>
        </x14:dataValidation>
        <x14:dataValidation type="list" allowBlank="1" showInputMessage="1" showErrorMessage="1" xr:uid="{F03873A7-786E-4D95-900D-F8C83C25D9BC}">
          <x14:formula1>
            <xm:f>'C:\Users\Jeimy\Desktop\2020 Matriz de Riesgos\[2020 Matriz de Riesgos Integrada - Banco de Progamas.xlsx]Lista Desplegable'!#REF!</xm:f>
          </x14:formula1>
          <xm:sqref>X12:X15 A50:C50 A12:C15 S50 K12:K15 K50 S12:S15 Q50 I12:I15 I50 Q12:Q15 O12:O15 F12:F15</xm:sqref>
        </x14:dataValidation>
        <x14:dataValidation type="list" allowBlank="1" showInputMessage="1" showErrorMessage="1" xr:uid="{1A7EFA7E-7A4E-4010-B987-C8F0C61769C6}">
          <x14:formula1>
            <xm:f>'C:\Users\Jeimy\Desktop\2020 Matriz de Riesgos\[2020 Matriz de Riesgos Integrada - Banco de Progamas.xlsx]Escalas de Valoración'!#REF!</xm:f>
          </x14:formula1>
          <xm:sqref>R50 J50 L50 J12:J15 R12:R15 T12:T15 T50 L12:L15</xm:sqref>
        </x14:dataValidation>
        <x14:dataValidation type="list" allowBlank="1" showInputMessage="1" showErrorMessage="1" xr:uid="{306C56E7-EBBD-4590-AF21-0B8D96FC1B27}">
          <x14:formula1>
            <xm:f>'C:\Users\Jeimy\Desktop\2020 Matriz de Riesgos\[2020 Matriz de Riesgos Integrada - Comunicaciones.xlsx]Lista Desplegable'!#REF!</xm:f>
          </x14:formula1>
          <xm:sqref>X72 X18:X26 K72 S72 S18:S26 K18:K26 I72 Q72 Q18:Q26 I18:I26 O72 O18:O26 F72 F18:F26 A72:C72 A18:C26</xm:sqref>
        </x14:dataValidation>
        <x14:dataValidation type="list" allowBlank="1" showInputMessage="1" showErrorMessage="1" xr:uid="{88F46F0E-E3F0-4E11-9FE9-D83FD64D4000}">
          <x14:formula1>
            <xm:f>'C:\Users\Jeimy\Desktop\2020 Matriz de Riesgos\[2020 Matriz de Riesgos Integrada - Comunicaciones.xlsx]Escalas de Valoración'!#REF!</xm:f>
          </x14:formula1>
          <xm:sqref>L72 J72 T72 R72 R18:R26 T18:T26 J18:J26 L18:L26</xm:sqref>
        </x14:dataValidation>
        <x14:dataValidation type="list" allowBlank="1" showInputMessage="1" showErrorMessage="1" xr:uid="{BF0E4550-3451-47EF-A538-19DAB761E515}">
          <x14:formula1>
            <xm:f>'C:\Users\Jeimy\Desktop\2020 Matriz de Riesgos\[2020 Matriz de Riesgos Integrada - GTH.xlsx]Lista Desplegable'!#REF!</xm:f>
          </x14:formula1>
          <xm:sqref>X27 K27 S27 I27 Q27 O27 F27 A27:C27</xm:sqref>
        </x14:dataValidation>
        <x14:dataValidation type="list" allowBlank="1" showInputMessage="1" showErrorMessage="1" xr:uid="{C3804A61-683D-42A3-9574-FAB5F87AD161}">
          <x14:formula1>
            <xm:f>'C:\Users\Jeimy\Desktop\2020 Matriz de Riesgos\[2020 Matriz de Riesgos Integrada - GTH.xlsx]Escalas de Valoración'!#REF!</xm:f>
          </x14:formula1>
          <xm:sqref>L27 J27 T27 R27</xm:sqref>
        </x14:dataValidation>
        <x14:dataValidation type="list" allowBlank="1" showInputMessage="1" showErrorMessage="1" xr:uid="{427B8060-7DB8-4273-BD77-4251E5237D40}">
          <x14:formula1>
            <xm:f>'C:\Users\Jeimy\Desktop\2020 Matriz de Riesgos\[2020 Matriz de Riesgos Integrada - SIG.xlsx]Lista Desplegable'!#REF!</xm:f>
          </x14:formula1>
          <xm:sqref>X16:X17 S16:S17 K16:K17 Q16:Q17 I16:I17 O16:O17 F16:F17 A16:C17</xm:sqref>
        </x14:dataValidation>
        <x14:dataValidation type="list" allowBlank="1" showInputMessage="1" showErrorMessage="1" xr:uid="{C231B301-035E-4953-94F7-619D2E8EDD53}">
          <x14:formula1>
            <xm:f>'C:\Users\Jeimy\Desktop\2020 Matriz de Riesgos\[2020 Matriz de Riesgos Integrada - SIG.xlsx]Escalas de Valoración'!#REF!</xm:f>
          </x14:formula1>
          <xm:sqref>R16:R17 L16:L17 J16:J17 T16:T17</xm:sqref>
        </x14:dataValidation>
        <x14:dataValidation type="list" allowBlank="1" showInputMessage="1" showErrorMessage="1" xr:uid="{D26A28E6-6871-4CCE-ACEB-E3439293F2E0}">
          <x14:formula1>
            <xm:f>'C:\Users\Jeimy\Desktop\2020 Matriz de Riesgos\[2020 Matriz de Riesgos Integrada - Control Interno.xlsx]Lista Desplegable'!#REF!</xm:f>
          </x14:formula1>
          <xm:sqref>X35:X36 X40:X42 A69:C70 A35:C36 A40:C42 K40:K42 S69:S70 K69:K70 K35:K36 S35:S36 S40:S42 I40:I42 Q69:Q70 I69:I70 I35:I36 Q35:Q36 Q40:Q42 O35:O36 O40:O42 F35:F36 F40:F42</xm:sqref>
        </x14:dataValidation>
        <x14:dataValidation type="list" allowBlank="1" showInputMessage="1" showErrorMessage="1" xr:uid="{B30BB66F-4D7F-42C8-B12F-D2A27322C5A2}">
          <x14:formula1>
            <xm:f>'C:\Users\Jeimy\Desktop\2020 Matriz de Riesgos\[2020 Matriz de Riesgos Integrada - Control Interno.xlsx]Escalas de Valoración'!#REF!</xm:f>
          </x14:formula1>
          <xm:sqref>T40:T42 J40:J42 L40:L42 R69:R70 T69:T70 J69:J70 L69:L70 L35:L36 J35:J36 T35:T36 R35:R36 R40:R42</xm:sqref>
        </x14:dataValidation>
        <x14:dataValidation type="list" allowBlank="1" showInputMessage="1" showErrorMessage="1" xr:uid="{3F5059B4-4DB2-4132-82A3-7DBEA2CDBDF6}">
          <x14:formula1>
            <xm:f>'C:\Users\Jeimy\Desktop\2020 Matriz de Riesgos\[2020 Matriz de Riesgos Integrada - Gestión Contractual Corrupción.xlsx]Lista Desplegable'!#REF!</xm:f>
          </x14:formula1>
          <xm:sqref>X43:X49 I43:I49 Q43:Q49 K43:K49 S43:S49 O43:O49 F43:F49 A43:C49</xm:sqref>
        </x14:dataValidation>
        <x14:dataValidation type="list" allowBlank="1" showInputMessage="1" showErrorMessage="1" xr:uid="{92B9A195-5984-4B1E-AF87-891865EA9E18}">
          <x14:formula1>
            <xm:f>'C:\Users\Jeimy\Desktop\2020 Matriz de Riesgos\[2020 Matriz de Riesgos Integrada - Gestión Contractual Corrupción.xlsx]Escalas de Valoración'!#REF!</xm:f>
          </x14:formula1>
          <xm:sqref>T43:T49 J43:J49 L43:L49 R43:R49</xm:sqref>
        </x14:dataValidation>
        <x14:dataValidation type="list" allowBlank="1" showInputMessage="1" showErrorMessage="1" xr:uid="{8181E70D-D45F-4BF1-B190-7BA9C5701946}">
          <x14:formula1>
            <xm:f>'C:\Users\Jeimy\Desktop\2020 Matriz de Riesgos\[2020 Matriz de Riesgos Integrada - Enero 2020.xlsx]Lista Desplegable'!#REF!</xm:f>
          </x14:formula1>
          <xm:sqref>B75 B77 B79:B80 B82:B83 I73:I83 Q73:Q83 S73:S83 K73:K83 C73:C83 B28:C34 X33:X34 X37:X39 X73:X83 X25:X26 X28:X31 K33:K34 S33:S34 S37:S39 K37:K39 S25:S26 S28:S31 K25:K26 K28:K31 I33:I34 Q33:Q34 Q37:Q39 I37:I39 Q25:Q26 Q28:Q31 I25:I26 I28:I31 O33:O34 O37:O39 O73:O83 O25:O26 O28:O31 F33:F34 F37:F39 F73:F83 F25:F26 F28:F31 A33:A34 A37:C39 A73:A83 A25:C26 A28:A31</xm:sqref>
        </x14:dataValidation>
        <x14:dataValidation type="list" allowBlank="1" showInputMessage="1" showErrorMessage="1" xr:uid="{40905388-F342-4FFA-AB30-2BE90D351C2C}">
          <x14:formula1>
            <xm:f>'C:\Users\Jeimy\Desktop\2020 Matriz de Riesgos\[2020 Matriz de Riesgos Integrada - Enero 2020.xlsx]Escalas de Valoración'!#REF!</xm:f>
          </x14:formula1>
          <xm:sqref>R37:R39 L37:L39 J37:J39 T37:T39 R73:R83 L73:L83 J73:J83 T73:T83 R25:R26 R28:R34 L25:L26 L28:L34 J25:J26 J28:J34 T25:T26 T28:T34</xm:sqref>
        </x14:dataValidation>
        <x14:dataValidation type="list" allowBlank="1" showInputMessage="1" showErrorMessage="1" xr:uid="{2EF92B9D-6000-4FE5-B8ED-A2C459B67A80}">
          <x14:formula1>
            <xm:f>'C:\Users\Jeimy\Desktop\2020 Matriz de Riesgos\[2020 Matriz de Riesgos Integrada - Gestión Jurídica.xlsx]Lista Desplegable'!#REF!</xm:f>
          </x14:formula1>
          <xm:sqref>X40:X42 X22:X26 X35:X36 S40:S42 K40:K42 K22:K26 K35:K36 S22:S26 S35:S36 Q40:Q42 I40:I42 I22:I26 I35:I36 Q22:Q26 Q35:Q36 O40:O42 O22:O26 O35:O36 F40:F42 F22:F26 F35:F36 A40:C42 A22:C26 A35:C36</xm:sqref>
        </x14:dataValidation>
        <x14:dataValidation type="list" allowBlank="1" showInputMessage="1" showErrorMessage="1" xr:uid="{2DF09A24-BD07-414E-9205-0A03466284CE}">
          <x14:formula1>
            <xm:f>'C:\Users\Jeimy\Desktop\2020 Matriz de Riesgos\[2020 Matriz de Riesgos Integrada - Gestión Jurídica.xlsx]Escalas de Valoración'!#REF!</xm:f>
          </x14:formula1>
          <xm:sqref>J40:J42 L40:L42 R40:R42 T40:T42 T22:T26 T35:T36 J22:J26 J35:J36 L22:L26 L35:L36 R22:R26 R35:R36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120"/>
  <sheetViews>
    <sheetView view="pageBreakPreview" zoomScale="60" zoomScaleNormal="85" workbookViewId="0">
      <selection activeCell="M91" sqref="M91"/>
    </sheetView>
  </sheetViews>
  <sheetFormatPr baseColWidth="10" defaultRowHeight="15" x14ac:dyDescent="0.25"/>
  <cols>
    <col min="1" max="1" width="48.42578125" style="8" customWidth="1"/>
    <col min="2" max="2" width="14.7109375" style="8" customWidth="1"/>
    <col min="3" max="3" width="27.5703125" style="8" customWidth="1"/>
    <col min="4" max="4" width="18.7109375" style="8" customWidth="1"/>
    <col min="5" max="5" width="19" style="8" customWidth="1"/>
    <col min="6" max="6" width="16.7109375" style="8" bestFit="1" customWidth="1"/>
    <col min="7" max="7" width="5.140625" style="8" customWidth="1"/>
    <col min="8" max="8" width="7.5703125" style="8" customWidth="1"/>
    <col min="9" max="9" width="10" style="8" customWidth="1"/>
    <col min="10" max="10" width="17.7109375" style="8" customWidth="1"/>
    <col min="11" max="11" width="10.7109375" style="8" customWidth="1"/>
    <col min="12" max="12" width="7.7109375" style="8" customWidth="1"/>
    <col min="13" max="13" width="19" style="8" customWidth="1"/>
    <col min="14" max="14" width="11.85546875" style="8" customWidth="1"/>
    <col min="15" max="15" width="16.7109375" style="8" bestFit="1" customWidth="1"/>
    <col min="16" max="16" width="15.5703125" style="8" customWidth="1"/>
    <col min="17" max="16384" width="11.42578125" style="8"/>
  </cols>
  <sheetData>
    <row r="1" spans="1:30" ht="21" customHeight="1" x14ac:dyDescent="0.25">
      <c r="A1" s="372" t="s">
        <v>149</v>
      </c>
      <c r="B1" s="372"/>
      <c r="C1" s="372"/>
      <c r="D1" s="372"/>
      <c r="E1" s="372"/>
      <c r="F1" s="372"/>
      <c r="G1" s="372"/>
      <c r="H1" s="372"/>
      <c r="I1" s="372"/>
      <c r="J1" s="372"/>
      <c r="K1" s="372"/>
      <c r="L1" s="372"/>
      <c r="M1" s="372"/>
      <c r="N1" s="372"/>
      <c r="O1" s="372"/>
      <c r="P1" s="372"/>
    </row>
    <row r="2" spans="1:30" ht="6.75" customHeight="1" x14ac:dyDescent="0.25">
      <c r="A2" s="372"/>
      <c r="B2" s="372"/>
      <c r="C2" s="372"/>
      <c r="D2" s="372"/>
      <c r="E2" s="372"/>
      <c r="F2" s="372"/>
      <c r="G2" s="372"/>
      <c r="H2" s="372"/>
      <c r="I2" s="372"/>
      <c r="J2" s="372"/>
      <c r="K2" s="372"/>
      <c r="L2" s="372"/>
      <c r="M2" s="372"/>
      <c r="N2" s="372"/>
      <c r="O2" s="372"/>
      <c r="P2" s="372"/>
    </row>
    <row r="3" spans="1:30" ht="18.75" customHeight="1" x14ac:dyDescent="0.25">
      <c r="A3" s="373" t="s">
        <v>309</v>
      </c>
      <c r="B3" s="373"/>
      <c r="C3" s="373"/>
      <c r="D3" s="373"/>
      <c r="E3" s="373"/>
      <c r="F3" s="373"/>
      <c r="G3" s="373"/>
      <c r="H3" s="373"/>
      <c r="I3" s="373"/>
      <c r="J3" s="373"/>
      <c r="K3" s="373"/>
      <c r="L3" s="373"/>
      <c r="M3" s="373"/>
      <c r="N3" s="373"/>
      <c r="O3" s="373"/>
      <c r="P3" s="373"/>
    </row>
    <row r="4" spans="1:30" ht="15.75" customHeight="1" x14ac:dyDescent="0.25">
      <c r="A4" s="373"/>
      <c r="B4" s="373"/>
      <c r="C4" s="373"/>
      <c r="D4" s="373"/>
      <c r="E4" s="373"/>
      <c r="F4" s="373"/>
      <c r="G4" s="373"/>
      <c r="H4" s="373"/>
      <c r="I4" s="373"/>
      <c r="J4" s="373"/>
      <c r="K4" s="373"/>
      <c r="L4" s="373"/>
      <c r="M4" s="373"/>
      <c r="N4" s="373"/>
      <c r="O4" s="373"/>
      <c r="P4" s="373"/>
    </row>
    <row r="5" spans="1:30" ht="15" customHeight="1" x14ac:dyDescent="0.25">
      <c r="A5" s="97"/>
      <c r="B5" s="97"/>
      <c r="C5" s="97"/>
      <c r="D5" s="97"/>
      <c r="E5" s="97"/>
      <c r="F5" s="97"/>
      <c r="G5" s="97"/>
      <c r="H5" s="97"/>
      <c r="I5" s="97"/>
      <c r="J5" s="97"/>
      <c r="K5" s="97"/>
      <c r="L5" s="97"/>
      <c r="M5" s="97"/>
      <c r="N5" s="97"/>
      <c r="O5" s="97"/>
      <c r="P5" s="97"/>
    </row>
    <row r="6" spans="1:30" ht="15" customHeight="1" x14ac:dyDescent="0.25">
      <c r="A6" s="97"/>
      <c r="B6" s="97"/>
      <c r="C6" s="97"/>
      <c r="D6" s="97"/>
      <c r="E6" s="97"/>
      <c r="F6" s="97"/>
      <c r="G6" s="97"/>
      <c r="H6" s="97"/>
      <c r="I6" s="97"/>
      <c r="J6" s="97"/>
      <c r="K6" s="97"/>
      <c r="L6" s="97"/>
      <c r="M6" s="97"/>
      <c r="N6" s="97"/>
      <c r="O6" s="97"/>
      <c r="P6" s="97"/>
    </row>
    <row r="7" spans="1:30" ht="6" customHeight="1" x14ac:dyDescent="0.25">
      <c r="A7" s="27"/>
      <c r="B7" s="27"/>
      <c r="C7" s="27"/>
      <c r="D7" s="27"/>
      <c r="E7" s="27"/>
      <c r="F7" s="27"/>
      <c r="G7" s="27"/>
      <c r="H7" s="27"/>
      <c r="I7" s="27"/>
      <c r="J7" s="27"/>
      <c r="K7" s="27"/>
      <c r="L7" s="27"/>
      <c r="M7" s="27"/>
      <c r="N7" s="27"/>
      <c r="O7" s="27"/>
      <c r="P7" s="27"/>
    </row>
    <row r="8" spans="1:30" ht="33" customHeight="1" x14ac:dyDescent="0.25">
      <c r="A8" s="386" t="s">
        <v>327</v>
      </c>
      <c r="B8" s="27"/>
      <c r="C8" s="379" t="s">
        <v>150</v>
      </c>
      <c r="D8" s="379"/>
      <c r="E8" s="379"/>
      <c r="F8" s="379"/>
      <c r="G8" s="379"/>
      <c r="H8" s="379"/>
      <c r="I8" s="379"/>
      <c r="J8" s="379"/>
      <c r="K8" s="27"/>
      <c r="L8" s="27"/>
      <c r="M8" s="27"/>
      <c r="N8" s="27"/>
      <c r="O8" s="27"/>
      <c r="P8" s="27"/>
      <c r="Z8" s="27"/>
      <c r="AA8" s="27"/>
      <c r="AB8" s="27"/>
      <c r="AC8" s="27"/>
      <c r="AD8" s="27"/>
    </row>
    <row r="9" spans="1:30" ht="159" customHeight="1" x14ac:dyDescent="0.25">
      <c r="A9" s="386"/>
      <c r="B9" s="27"/>
      <c r="C9" s="380"/>
      <c r="D9" s="380"/>
      <c r="E9" s="380"/>
      <c r="F9" s="380"/>
      <c r="G9" s="380"/>
      <c r="H9" s="380"/>
      <c r="I9" s="380"/>
      <c r="J9" s="380"/>
      <c r="K9" s="27"/>
      <c r="L9" s="27"/>
      <c r="M9" s="27"/>
      <c r="N9" s="27"/>
      <c r="O9" s="27"/>
      <c r="P9" s="27"/>
    </row>
    <row r="10" spans="1:30" ht="36" customHeight="1" x14ac:dyDescent="0.25">
      <c r="A10" s="386"/>
      <c r="B10" s="27"/>
      <c r="C10" s="375" t="s">
        <v>120</v>
      </c>
      <c r="D10" s="375"/>
      <c r="E10" s="375"/>
      <c r="F10" s="375"/>
      <c r="G10" s="375"/>
      <c r="H10" s="375" t="s">
        <v>58</v>
      </c>
      <c r="I10" s="375"/>
      <c r="J10" s="108" t="s">
        <v>57</v>
      </c>
      <c r="K10" s="27"/>
      <c r="L10" s="27"/>
      <c r="M10" s="27"/>
      <c r="N10" s="27"/>
      <c r="O10" s="27"/>
      <c r="P10" s="27"/>
    </row>
    <row r="11" spans="1:30" ht="15" customHeight="1" x14ac:dyDescent="0.25">
      <c r="A11" s="386"/>
      <c r="B11" s="27"/>
      <c r="C11" s="406" t="s">
        <v>87</v>
      </c>
      <c r="D11" s="406"/>
      <c r="E11" s="377" t="s">
        <v>53</v>
      </c>
      <c r="F11" s="377"/>
      <c r="G11" s="377"/>
      <c r="H11" s="376">
        <v>2.2999999999999998</v>
      </c>
      <c r="I11" s="376"/>
      <c r="J11" s="10">
        <f>COUNTIF('Matriz de Riesgos Integrada'!$N$12:$N$36,' Gráficas'!C11)</f>
        <v>0</v>
      </c>
      <c r="K11" s="27"/>
      <c r="L11" s="27"/>
      <c r="M11" s="27"/>
      <c r="N11" s="27"/>
      <c r="O11" s="27"/>
      <c r="P11" s="27"/>
    </row>
    <row r="12" spans="1:30" ht="15" customHeight="1" x14ac:dyDescent="0.25">
      <c r="A12" s="386"/>
      <c r="B12" s="27"/>
      <c r="C12" s="407" t="s">
        <v>88</v>
      </c>
      <c r="D12" s="407"/>
      <c r="E12" s="378" t="s">
        <v>54</v>
      </c>
      <c r="F12" s="378"/>
      <c r="G12" s="378"/>
      <c r="H12" s="376">
        <v>4.5</v>
      </c>
      <c r="I12" s="376"/>
      <c r="J12" s="10">
        <f>COUNTIF('Matriz de Riesgos Integrada'!$N$12:$N$36,' Gráficas'!C12)</f>
        <v>0</v>
      </c>
      <c r="K12" s="27"/>
      <c r="L12" s="27"/>
      <c r="M12" s="27"/>
      <c r="N12" s="27"/>
      <c r="O12" s="27"/>
      <c r="P12" s="27"/>
    </row>
    <row r="13" spans="1:30" ht="15" customHeight="1" x14ac:dyDescent="0.25">
      <c r="A13" s="386"/>
      <c r="B13" s="27"/>
      <c r="C13" s="408" t="s">
        <v>89</v>
      </c>
      <c r="D13" s="408"/>
      <c r="E13" s="411" t="s">
        <v>55</v>
      </c>
      <c r="F13" s="411"/>
      <c r="G13" s="411"/>
      <c r="H13" s="376">
        <v>6.7</v>
      </c>
      <c r="I13" s="376"/>
      <c r="J13" s="10">
        <f>COUNTIF('Matriz de Riesgos Integrada'!$N$12:$N$36,' Gráficas'!C13)</f>
        <v>15</v>
      </c>
      <c r="K13" s="27"/>
      <c r="L13" s="27"/>
      <c r="M13" s="27"/>
      <c r="N13" s="27"/>
      <c r="O13" s="27"/>
      <c r="P13" s="27"/>
    </row>
    <row r="14" spans="1:30" ht="15" customHeight="1" x14ac:dyDescent="0.25">
      <c r="A14" s="386"/>
      <c r="B14" s="27"/>
      <c r="C14" s="409" t="s">
        <v>86</v>
      </c>
      <c r="D14" s="409"/>
      <c r="E14" s="367" t="s">
        <v>56</v>
      </c>
      <c r="F14" s="367"/>
      <c r="G14" s="367"/>
      <c r="H14" s="376" t="s">
        <v>27</v>
      </c>
      <c r="I14" s="376"/>
      <c r="J14" s="10">
        <f>COUNTIF('Matriz de Riesgos Integrada'!$N$12:$N$36,' Gráficas'!C14)</f>
        <v>9</v>
      </c>
      <c r="K14" s="27"/>
      <c r="L14" s="27"/>
      <c r="M14" s="27"/>
      <c r="N14" s="27"/>
      <c r="O14" s="27"/>
      <c r="P14" s="27"/>
    </row>
    <row r="15" spans="1:30" ht="15" customHeight="1" x14ac:dyDescent="0.25">
      <c r="A15" s="386"/>
      <c r="B15" s="139"/>
      <c r="C15" s="410" t="s">
        <v>48</v>
      </c>
      <c r="D15" s="410"/>
      <c r="E15" s="410"/>
      <c r="F15" s="410"/>
      <c r="G15" s="410"/>
      <c r="H15" s="410"/>
      <c r="I15" s="410"/>
      <c r="J15" s="11">
        <f>SUM(J11:J14)</f>
        <v>24</v>
      </c>
      <c r="K15" s="27"/>
      <c r="L15" s="27"/>
      <c r="M15" s="27"/>
      <c r="N15" s="27"/>
      <c r="O15" s="27"/>
      <c r="P15" s="27"/>
    </row>
    <row r="16" spans="1:30" ht="15" customHeight="1" x14ac:dyDescent="0.25">
      <c r="A16" s="386"/>
      <c r="B16" s="27"/>
      <c r="C16" s="85"/>
      <c r="D16" s="85"/>
      <c r="E16" s="85"/>
      <c r="F16" s="85"/>
      <c r="G16" s="85"/>
      <c r="H16" s="85"/>
      <c r="I16" s="85"/>
      <c r="J16" s="85"/>
      <c r="K16" s="27"/>
      <c r="L16" s="27"/>
      <c r="M16" s="27"/>
      <c r="N16" s="27"/>
      <c r="O16" s="27"/>
      <c r="P16" s="27"/>
    </row>
    <row r="17" spans="1:30" ht="20.100000000000001" customHeight="1" x14ac:dyDescent="0.25">
      <c r="A17" s="386"/>
      <c r="B17" s="27"/>
      <c r="C17" s="85"/>
      <c r="D17" s="85"/>
      <c r="E17" s="85"/>
      <c r="F17" s="85"/>
      <c r="G17" s="85"/>
      <c r="H17" s="85"/>
      <c r="I17" s="85"/>
      <c r="J17" s="85"/>
      <c r="K17" s="27"/>
      <c r="L17" s="27"/>
      <c r="M17" s="27"/>
      <c r="N17" s="27"/>
      <c r="O17" s="27"/>
      <c r="P17" s="27"/>
    </row>
    <row r="18" spans="1:30" ht="20.100000000000001" customHeight="1" x14ac:dyDescent="0.25">
      <c r="A18" s="386"/>
      <c r="B18" s="27"/>
      <c r="C18" s="368" t="s">
        <v>145</v>
      </c>
      <c r="D18" s="368"/>
      <c r="E18" s="368"/>
      <c r="F18" s="368"/>
      <c r="G18" s="368"/>
      <c r="H18" s="368"/>
      <c r="I18" s="368"/>
      <c r="J18" s="368"/>
      <c r="K18" s="368"/>
      <c r="L18" s="368"/>
      <c r="M18" s="368"/>
      <c r="N18" s="368"/>
      <c r="O18" s="368"/>
      <c r="P18" s="368"/>
    </row>
    <row r="19" spans="1:30" ht="20.100000000000001" customHeight="1" x14ac:dyDescent="0.25">
      <c r="A19" s="386"/>
      <c r="B19" s="27"/>
      <c r="C19" s="27"/>
      <c r="D19" s="27"/>
      <c r="E19" s="27"/>
      <c r="F19" s="27"/>
      <c r="G19" s="27"/>
      <c r="H19" s="27"/>
      <c r="I19" s="27"/>
      <c r="J19" s="27"/>
      <c r="K19" s="27"/>
      <c r="L19" s="27"/>
      <c r="M19" s="27"/>
      <c r="N19" s="27"/>
      <c r="O19" s="27"/>
      <c r="P19" s="27"/>
    </row>
    <row r="20" spans="1:30" ht="20.100000000000001" customHeight="1" x14ac:dyDescent="0.25">
      <c r="A20" s="386"/>
      <c r="B20" s="124"/>
      <c r="C20" s="364" t="s">
        <v>2</v>
      </c>
      <c r="D20" s="364"/>
      <c r="E20" s="364"/>
      <c r="F20" s="364"/>
      <c r="G20" s="364"/>
      <c r="H20" s="364"/>
      <c r="I20" s="364"/>
      <c r="J20" s="364"/>
      <c r="K20" s="364"/>
      <c r="L20" s="364"/>
      <c r="M20" s="364"/>
      <c r="N20" s="364"/>
      <c r="O20" s="365"/>
      <c r="P20" s="369" t="s">
        <v>146</v>
      </c>
    </row>
    <row r="21" spans="1:30" ht="21" customHeight="1" x14ac:dyDescent="0.25">
      <c r="A21" s="386"/>
      <c r="B21" s="124"/>
      <c r="C21" s="358" t="s">
        <v>23</v>
      </c>
      <c r="D21" s="358"/>
      <c r="E21" s="359"/>
      <c r="F21" s="63" t="str">
        <f>'Escalas de Valoración'!E8</f>
        <v>INSIGNIFICANTE</v>
      </c>
      <c r="G21" s="363" t="str">
        <f>'Escalas de Valoración'!F8</f>
        <v>MENOR</v>
      </c>
      <c r="H21" s="365"/>
      <c r="I21" s="363" t="str">
        <f>'Escalas de Valoración'!G8</f>
        <v>MODERADO</v>
      </c>
      <c r="J21" s="364"/>
      <c r="K21" s="364"/>
      <c r="L21" s="365"/>
      <c r="M21" s="363" t="str">
        <f>'Escalas de Valoración'!H8</f>
        <v>MAYOR</v>
      </c>
      <c r="N21" s="365"/>
      <c r="O21" s="108" t="str">
        <f>'Escalas de Valoración'!I8</f>
        <v>CATASTROFICO</v>
      </c>
      <c r="P21" s="370"/>
    </row>
    <row r="22" spans="1:30" ht="15" customHeight="1" x14ac:dyDescent="0.25">
      <c r="A22" s="386"/>
      <c r="B22" s="124"/>
      <c r="C22" s="360"/>
      <c r="D22" s="360"/>
      <c r="E22" s="361"/>
      <c r="F22" s="106">
        <v>1</v>
      </c>
      <c r="G22" s="363">
        <v>2</v>
      </c>
      <c r="H22" s="365"/>
      <c r="I22" s="363">
        <v>3</v>
      </c>
      <c r="J22" s="364"/>
      <c r="K22" s="364"/>
      <c r="L22" s="365"/>
      <c r="M22" s="363">
        <v>4</v>
      </c>
      <c r="N22" s="365"/>
      <c r="O22" s="123">
        <v>5</v>
      </c>
      <c r="P22" s="371"/>
    </row>
    <row r="23" spans="1:30" ht="26.25" customHeight="1" x14ac:dyDescent="0.25">
      <c r="A23" s="386"/>
      <c r="B23" s="124"/>
      <c r="C23" s="359" t="s">
        <v>1</v>
      </c>
      <c r="D23" s="64" t="str">
        <f>'Escalas de Valoración'!C10</f>
        <v>RARA VEZ</v>
      </c>
      <c r="E23" s="106">
        <v>1</v>
      </c>
      <c r="F23" s="118" t="s">
        <v>291</v>
      </c>
      <c r="G23" s="374">
        <f>J11/J15</f>
        <v>0</v>
      </c>
      <c r="H23" s="374"/>
      <c r="I23" s="116"/>
      <c r="J23" s="117"/>
      <c r="K23" s="116"/>
      <c r="L23" s="116"/>
      <c r="M23" s="13"/>
      <c r="N23" s="13"/>
      <c r="O23" s="14"/>
      <c r="P23" s="19" t="e">
        <f>+'Lista Desplegable'!B7</f>
        <v>#REF!</v>
      </c>
    </row>
    <row r="24" spans="1:30" ht="19.5" customHeight="1" x14ac:dyDescent="0.25">
      <c r="A24" s="386"/>
      <c r="B24" s="124"/>
      <c r="C24" s="366"/>
      <c r="D24" s="64" t="str">
        <f>'Escalas de Valoración'!C11</f>
        <v>IMPROBABLE</v>
      </c>
      <c r="E24" s="106">
        <v>2</v>
      </c>
      <c r="F24" s="18"/>
      <c r="G24" s="355"/>
      <c r="H24" s="355"/>
      <c r="I24" s="21"/>
      <c r="J24" s="22" t="s">
        <v>288</v>
      </c>
      <c r="K24" s="23">
        <f>J12/J15</f>
        <v>0</v>
      </c>
      <c r="L24" s="23"/>
      <c r="M24" s="107"/>
      <c r="N24" s="107"/>
      <c r="O24" s="15"/>
      <c r="P24" s="19" t="e">
        <f>+'Lista Desplegable'!B8</f>
        <v>#REF!</v>
      </c>
    </row>
    <row r="25" spans="1:30" ht="15" customHeight="1" x14ac:dyDescent="0.25">
      <c r="A25" s="386"/>
      <c r="B25" s="124"/>
      <c r="C25" s="366"/>
      <c r="D25" s="64" t="str">
        <f>'Escalas de Valoración'!C12</f>
        <v>POSIBLE</v>
      </c>
      <c r="E25" s="106">
        <v>3</v>
      </c>
      <c r="F25" s="65"/>
      <c r="G25" s="355"/>
      <c r="H25" s="355"/>
      <c r="I25" s="24"/>
      <c r="J25" s="25"/>
      <c r="K25" s="362" t="s">
        <v>289</v>
      </c>
      <c r="L25" s="362"/>
      <c r="M25" s="26">
        <f>J13/(J15/100)/100</f>
        <v>0.625</v>
      </c>
      <c r="N25" s="26"/>
      <c r="O25" s="16"/>
      <c r="P25" s="19" t="e">
        <f>+'Lista Desplegable'!B9</f>
        <v>#REF!</v>
      </c>
    </row>
    <row r="26" spans="1:30" ht="15" customHeight="1" x14ac:dyDescent="0.25">
      <c r="A26" s="386"/>
      <c r="B26" s="124"/>
      <c r="C26" s="366"/>
      <c r="D26" s="64" t="str">
        <f>'Escalas de Valoración'!C13</f>
        <v>PROBABLE</v>
      </c>
      <c r="E26" s="106">
        <v>4</v>
      </c>
      <c r="F26" s="65"/>
      <c r="G26" s="356"/>
      <c r="H26" s="356"/>
      <c r="I26" s="107"/>
      <c r="J26" s="107"/>
      <c r="K26" s="107"/>
      <c r="L26" s="107"/>
      <c r="M26" s="12"/>
      <c r="N26" s="12"/>
      <c r="O26" s="16"/>
      <c r="P26" s="423" t="e">
        <f>+'Lista Desplegable'!B10</f>
        <v>#REF!</v>
      </c>
    </row>
    <row r="27" spans="1:30" ht="15" customHeight="1" x14ac:dyDescent="0.25">
      <c r="A27" s="386"/>
      <c r="B27" s="124"/>
      <c r="C27" s="361"/>
      <c r="D27" s="64" t="str">
        <f>'Escalas de Valoración'!C14</f>
        <v>CASI SEGURO</v>
      </c>
      <c r="E27" s="106">
        <v>5</v>
      </c>
      <c r="F27" s="66"/>
      <c r="G27" s="357"/>
      <c r="H27" s="357"/>
      <c r="I27" s="17"/>
      <c r="J27" s="17"/>
      <c r="K27" s="17"/>
      <c r="L27" s="17"/>
      <c r="M27" s="28"/>
      <c r="N27" s="68" t="s">
        <v>290</v>
      </c>
      <c r="O27" s="29">
        <f>J14/(J15/100)/100</f>
        <v>0.375</v>
      </c>
      <c r="P27" s="424"/>
    </row>
    <row r="28" spans="1:30" ht="15" customHeight="1" x14ac:dyDescent="0.25">
      <c r="A28" s="386"/>
      <c r="B28" s="124"/>
      <c r="C28" s="384" t="s">
        <v>48</v>
      </c>
      <c r="D28" s="384"/>
      <c r="E28" s="384"/>
      <c r="F28" s="384"/>
      <c r="G28" s="384"/>
      <c r="H28" s="384"/>
      <c r="I28" s="384"/>
      <c r="J28" s="384"/>
      <c r="K28" s="384"/>
      <c r="L28" s="384"/>
      <c r="M28" s="384"/>
      <c r="N28" s="384"/>
      <c r="O28" s="385"/>
      <c r="P28" s="11" t="e">
        <f>SUM(P23:P27)</f>
        <v>#REF!</v>
      </c>
    </row>
    <row r="29" spans="1:30" ht="15.75" thickBot="1" x14ac:dyDescent="0.3">
      <c r="A29" s="142"/>
      <c r="B29" s="142"/>
      <c r="C29" s="142"/>
      <c r="D29" s="142"/>
      <c r="E29" s="142"/>
      <c r="F29" s="142"/>
      <c r="G29" s="142"/>
      <c r="H29" s="142"/>
      <c r="I29" s="142"/>
      <c r="J29" s="142"/>
      <c r="K29" s="142"/>
      <c r="L29" s="142"/>
      <c r="M29" s="142"/>
      <c r="N29" s="142"/>
      <c r="O29" s="142"/>
      <c r="P29" s="142"/>
    </row>
    <row r="30" spans="1:30" ht="15.75" thickBot="1" x14ac:dyDescent="0.3">
      <c r="A30" s="85"/>
      <c r="B30" s="85"/>
      <c r="C30" s="85"/>
      <c r="D30" s="85"/>
      <c r="E30" s="85"/>
      <c r="F30" s="85"/>
      <c r="G30" s="85"/>
      <c r="H30" s="85"/>
      <c r="I30" s="85"/>
      <c r="J30" s="85"/>
      <c r="K30" s="85"/>
      <c r="L30" s="85"/>
      <c r="M30" s="85"/>
      <c r="N30" s="85"/>
      <c r="O30" s="85"/>
      <c r="P30" s="85"/>
    </row>
    <row r="31" spans="1:30" ht="33" customHeight="1" x14ac:dyDescent="0.25">
      <c r="A31" s="387" t="s">
        <v>285</v>
      </c>
      <c r="B31" s="27"/>
      <c r="C31" s="388" t="s">
        <v>150</v>
      </c>
      <c r="D31" s="388"/>
      <c r="E31" s="388"/>
      <c r="F31" s="388"/>
      <c r="G31" s="388"/>
      <c r="H31" s="388"/>
      <c r="I31" s="388"/>
      <c r="J31" s="388"/>
      <c r="K31" s="85"/>
      <c r="L31" s="85"/>
      <c r="M31" s="85"/>
      <c r="N31" s="85"/>
      <c r="O31" s="85"/>
      <c r="P31" s="85"/>
      <c r="Z31" s="27"/>
      <c r="AA31" s="27"/>
      <c r="AB31" s="27"/>
      <c r="AC31" s="27"/>
      <c r="AD31" s="27"/>
    </row>
    <row r="32" spans="1:30" ht="171" customHeight="1" x14ac:dyDescent="0.25">
      <c r="A32" s="386"/>
      <c r="B32" s="27"/>
      <c r="C32" s="380"/>
      <c r="D32" s="380"/>
      <c r="E32" s="380"/>
      <c r="F32" s="380"/>
      <c r="G32" s="380"/>
      <c r="H32" s="380"/>
      <c r="I32" s="380"/>
      <c r="J32" s="380"/>
      <c r="K32" s="85"/>
      <c r="L32" s="85"/>
      <c r="M32" s="85"/>
      <c r="N32" s="85"/>
      <c r="O32" s="85"/>
      <c r="P32" s="85"/>
    </row>
    <row r="33" spans="1:16" ht="36" customHeight="1" x14ac:dyDescent="0.25">
      <c r="A33" s="386"/>
      <c r="B33" s="27"/>
      <c r="C33" s="363" t="s">
        <v>120</v>
      </c>
      <c r="D33" s="364"/>
      <c r="E33" s="364"/>
      <c r="F33" s="364"/>
      <c r="G33" s="365"/>
      <c r="H33" s="363" t="s">
        <v>58</v>
      </c>
      <c r="I33" s="365"/>
      <c r="J33" s="108" t="s">
        <v>57</v>
      </c>
      <c r="K33" s="85"/>
      <c r="L33" s="85"/>
      <c r="M33" s="85"/>
      <c r="N33" s="85"/>
      <c r="O33" s="85"/>
      <c r="P33" s="85"/>
    </row>
    <row r="34" spans="1:16" ht="15" customHeight="1" x14ac:dyDescent="0.25">
      <c r="A34" s="386"/>
      <c r="B34" s="27"/>
      <c r="C34" s="389" t="s">
        <v>172</v>
      </c>
      <c r="D34" s="390"/>
      <c r="E34" s="391" t="s">
        <v>53</v>
      </c>
      <c r="F34" s="392"/>
      <c r="G34" s="393"/>
      <c r="H34" s="394" t="s">
        <v>25</v>
      </c>
      <c r="I34" s="395"/>
      <c r="J34" s="10" t="e">
        <f>COUNTIF('Matriz de Riesgos Integrada'!#REF!,' Gráficas'!C34)</f>
        <v>#REF!</v>
      </c>
      <c r="K34" s="85"/>
      <c r="L34" s="85"/>
      <c r="M34" s="85"/>
      <c r="N34" s="85"/>
      <c r="O34" s="85"/>
      <c r="P34" s="85"/>
    </row>
    <row r="35" spans="1:16" ht="15" customHeight="1" x14ac:dyDescent="0.25">
      <c r="A35" s="386"/>
      <c r="B35" s="27"/>
      <c r="C35" s="396" t="s">
        <v>175</v>
      </c>
      <c r="D35" s="397"/>
      <c r="E35" s="398" t="s">
        <v>54</v>
      </c>
      <c r="F35" s="399"/>
      <c r="G35" s="400"/>
      <c r="H35" s="394">
        <v>5</v>
      </c>
      <c r="I35" s="395"/>
      <c r="J35" s="10" t="e">
        <f>COUNTIF('Matriz de Riesgos Integrada'!#REF!,' Gráficas'!C35)</f>
        <v>#REF!</v>
      </c>
      <c r="K35" s="85"/>
      <c r="L35" s="85"/>
      <c r="M35" s="85"/>
      <c r="N35" s="85"/>
      <c r="O35" s="85"/>
      <c r="P35" s="85"/>
    </row>
    <row r="36" spans="1:16" ht="15" customHeight="1" x14ac:dyDescent="0.25">
      <c r="A36" s="386"/>
      <c r="B36" s="27"/>
      <c r="C36" s="401" t="s">
        <v>177</v>
      </c>
      <c r="D36" s="402"/>
      <c r="E36" s="403" t="s">
        <v>55</v>
      </c>
      <c r="F36" s="404"/>
      <c r="G36" s="405"/>
      <c r="H36" s="394" t="s">
        <v>26</v>
      </c>
      <c r="I36" s="395"/>
      <c r="J36" s="10" t="e">
        <f>COUNTIF('Matriz de Riesgos Integrada'!#REF!,' Gráficas'!C36)</f>
        <v>#REF!</v>
      </c>
      <c r="K36" s="85"/>
      <c r="L36" s="85"/>
      <c r="M36" s="85"/>
      <c r="N36" s="85"/>
      <c r="O36" s="85"/>
      <c r="P36" s="85"/>
    </row>
    <row r="37" spans="1:16" ht="15" customHeight="1" x14ac:dyDescent="0.25">
      <c r="A37" s="386"/>
      <c r="B37" s="27"/>
      <c r="C37" s="414" t="s">
        <v>180</v>
      </c>
      <c r="D37" s="415"/>
      <c r="E37" s="416" t="s">
        <v>56</v>
      </c>
      <c r="F37" s="417"/>
      <c r="G37" s="418"/>
      <c r="H37" s="394" t="s">
        <v>27</v>
      </c>
      <c r="I37" s="395"/>
      <c r="J37" s="10" t="e">
        <f>COUNTIF('Matriz de Riesgos Integrada'!#REF!,' Gráficas'!C37)</f>
        <v>#REF!</v>
      </c>
      <c r="K37" s="85"/>
      <c r="L37" s="85"/>
      <c r="M37" s="85"/>
      <c r="N37" s="85"/>
      <c r="O37" s="85"/>
      <c r="P37" s="85"/>
    </row>
    <row r="38" spans="1:16" ht="15" customHeight="1" x14ac:dyDescent="0.25">
      <c r="A38" s="386"/>
      <c r="B38" s="139"/>
      <c r="C38" s="381" t="s">
        <v>48</v>
      </c>
      <c r="D38" s="382"/>
      <c r="E38" s="382"/>
      <c r="F38" s="382"/>
      <c r="G38" s="382"/>
      <c r="H38" s="382"/>
      <c r="I38" s="383"/>
      <c r="J38" s="11" t="e">
        <f>SUM(J34:J37)</f>
        <v>#REF!</v>
      </c>
      <c r="K38" s="85"/>
      <c r="L38" s="85"/>
      <c r="M38" s="85"/>
      <c r="N38" s="85"/>
      <c r="O38" s="85"/>
      <c r="P38" s="85"/>
    </row>
    <row r="39" spans="1:16" ht="15" customHeight="1" x14ac:dyDescent="0.25">
      <c r="A39" s="386"/>
      <c r="B39" s="27"/>
      <c r="C39" s="85"/>
      <c r="D39" s="85"/>
      <c r="E39" s="85"/>
      <c r="F39" s="85"/>
      <c r="G39" s="85"/>
      <c r="H39" s="85"/>
      <c r="I39" s="85"/>
      <c r="J39" s="85"/>
      <c r="K39" s="85"/>
      <c r="L39" s="85"/>
      <c r="M39" s="85"/>
      <c r="N39" s="85"/>
      <c r="O39" s="85"/>
      <c r="P39" s="85"/>
    </row>
    <row r="40" spans="1:16" ht="20.100000000000001" customHeight="1" x14ac:dyDescent="0.25">
      <c r="A40" s="386"/>
      <c r="B40" s="27"/>
      <c r="C40" s="85"/>
      <c r="D40" s="85"/>
      <c r="E40" s="85"/>
      <c r="F40" s="85"/>
      <c r="G40" s="85"/>
      <c r="H40" s="85"/>
      <c r="I40" s="85"/>
      <c r="J40" s="85"/>
      <c r="K40" s="85"/>
      <c r="L40" s="85"/>
      <c r="M40" s="85"/>
      <c r="N40" s="85"/>
      <c r="O40" s="85"/>
      <c r="P40" s="85"/>
    </row>
    <row r="41" spans="1:16" ht="20.100000000000001" customHeight="1" x14ac:dyDescent="0.25">
      <c r="A41" s="386"/>
      <c r="B41" s="27"/>
      <c r="C41" s="368" t="s">
        <v>145</v>
      </c>
      <c r="D41" s="368"/>
      <c r="E41" s="368"/>
      <c r="F41" s="368"/>
      <c r="G41" s="368"/>
      <c r="H41" s="368"/>
      <c r="I41" s="368"/>
      <c r="J41" s="368"/>
      <c r="K41" s="368"/>
      <c r="L41" s="368"/>
      <c r="M41" s="368"/>
      <c r="N41" s="368"/>
      <c r="O41" s="368"/>
      <c r="P41" s="368"/>
    </row>
    <row r="42" spans="1:16" ht="20.100000000000001" customHeight="1" x14ac:dyDescent="0.25">
      <c r="A42" s="386"/>
      <c r="B42" s="27"/>
      <c r="C42" s="27"/>
      <c r="D42" s="27"/>
      <c r="E42" s="27"/>
      <c r="F42" s="27"/>
      <c r="G42" s="27"/>
      <c r="H42" s="27"/>
      <c r="I42" s="27"/>
      <c r="J42" s="27"/>
      <c r="K42" s="27"/>
      <c r="L42" s="27"/>
      <c r="M42" s="27"/>
      <c r="N42" s="27"/>
      <c r="O42" s="27"/>
      <c r="P42" s="27"/>
    </row>
    <row r="43" spans="1:16" ht="20.100000000000001" customHeight="1" x14ac:dyDescent="0.25">
      <c r="A43" s="386"/>
      <c r="B43" s="124"/>
      <c r="C43" s="363" t="s">
        <v>2</v>
      </c>
      <c r="D43" s="364"/>
      <c r="E43" s="364"/>
      <c r="F43" s="364"/>
      <c r="G43" s="364"/>
      <c r="H43" s="364"/>
      <c r="I43" s="364"/>
      <c r="J43" s="364"/>
      <c r="K43" s="364"/>
      <c r="L43" s="364"/>
      <c r="M43" s="364"/>
      <c r="N43" s="364"/>
      <c r="O43" s="365"/>
      <c r="P43" s="369" t="s">
        <v>146</v>
      </c>
    </row>
    <row r="44" spans="1:16" ht="21" customHeight="1" x14ac:dyDescent="0.25">
      <c r="A44" s="386"/>
      <c r="B44" s="27"/>
      <c r="C44" s="428" t="s">
        <v>23</v>
      </c>
      <c r="D44" s="358"/>
      <c r="E44" s="359"/>
      <c r="F44" s="63" t="str">
        <f>'Escalas de Valoración'!E21</f>
        <v>INSIGNIFICANTE</v>
      </c>
      <c r="G44" s="363" t="str">
        <f>'Escalas de Valoración'!F21</f>
        <v>MENOR</v>
      </c>
      <c r="H44" s="365"/>
      <c r="I44" s="363" t="str">
        <f>'Escalas de Valoración'!G21</f>
        <v>MODERADO</v>
      </c>
      <c r="J44" s="364"/>
      <c r="K44" s="364"/>
      <c r="L44" s="365"/>
      <c r="M44" s="363" t="str">
        <f>'Escalas de Valoración'!H21</f>
        <v>MAYOR</v>
      </c>
      <c r="N44" s="365"/>
      <c r="O44" s="108" t="str">
        <f>'Escalas de Valoración'!I21</f>
        <v>EXTREMO</v>
      </c>
      <c r="P44" s="370"/>
    </row>
    <row r="45" spans="1:16" ht="15" customHeight="1" x14ac:dyDescent="0.25">
      <c r="A45" s="386"/>
      <c r="B45" s="27"/>
      <c r="C45" s="429"/>
      <c r="D45" s="360"/>
      <c r="E45" s="361"/>
      <c r="F45" s="106">
        <v>1</v>
      </c>
      <c r="G45" s="363">
        <v>2</v>
      </c>
      <c r="H45" s="365"/>
      <c r="I45" s="363">
        <v>3</v>
      </c>
      <c r="J45" s="364"/>
      <c r="K45" s="364"/>
      <c r="L45" s="365"/>
      <c r="M45" s="363">
        <v>4</v>
      </c>
      <c r="N45" s="365"/>
      <c r="O45" s="123">
        <v>5</v>
      </c>
      <c r="P45" s="371"/>
    </row>
    <row r="46" spans="1:16" ht="26.25" customHeight="1" x14ac:dyDescent="0.25">
      <c r="A46" s="386"/>
      <c r="B46" s="27"/>
      <c r="C46" s="421" t="s">
        <v>1</v>
      </c>
      <c r="D46" s="64" t="str">
        <f>'Escalas de Valoración'!C23</f>
        <v xml:space="preserve">RARO </v>
      </c>
      <c r="E46" s="106">
        <v>1</v>
      </c>
      <c r="F46" s="20"/>
      <c r="G46" s="426" t="s">
        <v>140</v>
      </c>
      <c r="H46" s="426"/>
      <c r="I46" s="57" t="e">
        <f>J34/J38</f>
        <v>#REF!</v>
      </c>
      <c r="J46" s="67"/>
      <c r="K46" s="57"/>
      <c r="L46" s="57"/>
      <c r="M46" s="13"/>
      <c r="N46" s="13"/>
      <c r="O46" s="14"/>
      <c r="P46" s="19" t="e">
        <f>+'Lista Desplegable'!L41</f>
        <v>#REF!</v>
      </c>
    </row>
    <row r="47" spans="1:16" ht="38.25" customHeight="1" x14ac:dyDescent="0.25">
      <c r="A47" s="386"/>
      <c r="B47" s="27"/>
      <c r="C47" s="422"/>
      <c r="D47" s="64" t="str">
        <f>'Escalas de Valoración'!C24</f>
        <v>IMPROBABLE</v>
      </c>
      <c r="E47" s="106">
        <v>2</v>
      </c>
      <c r="F47" s="18"/>
      <c r="G47" s="427"/>
      <c r="H47" s="427"/>
      <c r="I47" s="21"/>
      <c r="J47" s="22" t="s">
        <v>141</v>
      </c>
      <c r="K47" s="23" t="e">
        <f>J35/J38</f>
        <v>#REF!</v>
      </c>
      <c r="L47" s="23"/>
      <c r="M47" s="107"/>
      <c r="N47" s="107"/>
      <c r="O47" s="15"/>
      <c r="P47" s="19" t="e">
        <f>+'Lista Desplegable'!L42</f>
        <v>#REF!</v>
      </c>
    </row>
    <row r="48" spans="1:16" ht="15" customHeight="1" x14ac:dyDescent="0.25">
      <c r="A48" s="386"/>
      <c r="B48" s="27"/>
      <c r="C48" s="422"/>
      <c r="D48" s="64" t="str">
        <f>'Escalas de Valoración'!C25</f>
        <v>POSIBLE</v>
      </c>
      <c r="E48" s="106">
        <v>3</v>
      </c>
      <c r="F48" s="18"/>
      <c r="G48" s="355"/>
      <c r="H48" s="355"/>
      <c r="I48" s="24"/>
      <c r="J48" s="25"/>
      <c r="K48" s="362" t="s">
        <v>147</v>
      </c>
      <c r="L48" s="362"/>
      <c r="M48" s="26" t="e">
        <f>J36/J38</f>
        <v>#REF!</v>
      </c>
      <c r="N48" s="26"/>
      <c r="O48" s="16"/>
      <c r="P48" s="19" t="e">
        <f>+'Lista Desplegable'!L43</f>
        <v>#REF!</v>
      </c>
    </row>
    <row r="49" spans="1:30" ht="15" customHeight="1" x14ac:dyDescent="0.25">
      <c r="A49" s="386"/>
      <c r="B49" s="27"/>
      <c r="C49" s="422"/>
      <c r="D49" s="64" t="str">
        <f>'Escalas de Valoración'!C26</f>
        <v>PROBABLE</v>
      </c>
      <c r="E49" s="106">
        <v>4</v>
      </c>
      <c r="F49" s="65"/>
      <c r="G49" s="356"/>
      <c r="H49" s="356"/>
      <c r="I49" s="107"/>
      <c r="J49" s="107"/>
      <c r="K49" s="107"/>
      <c r="L49" s="107"/>
      <c r="M49" s="12"/>
      <c r="N49" s="12"/>
      <c r="O49" s="16"/>
      <c r="P49" s="423" t="e">
        <f>+'Lista Desplegable'!L44</f>
        <v>#REF!</v>
      </c>
    </row>
    <row r="50" spans="1:30" ht="25.5" x14ac:dyDescent="0.25">
      <c r="A50" s="386"/>
      <c r="B50" s="27"/>
      <c r="C50" s="425"/>
      <c r="D50" s="64" t="str">
        <f>'Escalas de Valoración'!C27</f>
        <v>CASI CIERTO</v>
      </c>
      <c r="E50" s="106">
        <v>5</v>
      </c>
      <c r="F50" s="66"/>
      <c r="G50" s="357"/>
      <c r="H50" s="357"/>
      <c r="I50" s="17"/>
      <c r="J50" s="17"/>
      <c r="K50" s="17"/>
      <c r="L50" s="17"/>
      <c r="M50" s="28"/>
      <c r="N50" s="68" t="s">
        <v>148</v>
      </c>
      <c r="O50" s="29" t="e">
        <f>J37/J38</f>
        <v>#REF!</v>
      </c>
      <c r="P50" s="424"/>
    </row>
    <row r="51" spans="1:30" ht="15" customHeight="1" x14ac:dyDescent="0.25">
      <c r="A51" s="386"/>
      <c r="B51" s="27"/>
      <c r="C51" s="420" t="s">
        <v>48</v>
      </c>
      <c r="D51" s="384"/>
      <c r="E51" s="384"/>
      <c r="F51" s="384"/>
      <c r="G51" s="384"/>
      <c r="H51" s="384"/>
      <c r="I51" s="384"/>
      <c r="J51" s="384"/>
      <c r="K51" s="384"/>
      <c r="L51" s="384"/>
      <c r="M51" s="384"/>
      <c r="N51" s="384"/>
      <c r="O51" s="385"/>
      <c r="P51" s="11" t="e">
        <f>SUM(P46:P50)</f>
        <v>#REF!</v>
      </c>
    </row>
    <row r="52" spans="1:30" ht="15.75" thickBot="1" x14ac:dyDescent="0.3">
      <c r="A52" s="142"/>
      <c r="B52" s="142"/>
      <c r="C52" s="142"/>
      <c r="D52" s="142"/>
      <c r="E52" s="142"/>
      <c r="F52" s="142"/>
      <c r="G52" s="142"/>
      <c r="H52" s="142"/>
      <c r="I52" s="142"/>
      <c r="J52" s="142"/>
      <c r="K52" s="142"/>
      <c r="L52" s="142"/>
      <c r="M52" s="142"/>
      <c r="N52" s="142"/>
      <c r="O52" s="142"/>
      <c r="P52" s="142"/>
    </row>
    <row r="53" spans="1:30" ht="15.75" thickBot="1" x14ac:dyDescent="0.3">
      <c r="A53" s="85"/>
      <c r="B53" s="85"/>
      <c r="C53" s="85"/>
      <c r="D53" s="85"/>
      <c r="E53" s="85"/>
      <c r="F53" s="85"/>
      <c r="G53" s="85"/>
      <c r="H53" s="85"/>
      <c r="I53" s="85"/>
      <c r="J53" s="85"/>
      <c r="K53" s="85"/>
      <c r="L53" s="85"/>
      <c r="M53" s="85"/>
      <c r="N53" s="85"/>
      <c r="O53" s="85"/>
      <c r="P53" s="85"/>
    </row>
    <row r="54" spans="1:30" ht="33" customHeight="1" x14ac:dyDescent="0.25">
      <c r="A54" s="412" t="s">
        <v>286</v>
      </c>
      <c r="B54" s="27"/>
      <c r="C54" s="388" t="s">
        <v>150</v>
      </c>
      <c r="D54" s="388"/>
      <c r="E54" s="388"/>
      <c r="F54" s="388"/>
      <c r="G54" s="388"/>
      <c r="H54" s="388"/>
      <c r="I54" s="388"/>
      <c r="J54" s="388"/>
      <c r="K54" s="85"/>
      <c r="L54" s="85"/>
      <c r="M54" s="85"/>
      <c r="N54" s="85"/>
      <c r="O54" s="85"/>
      <c r="P54" s="85"/>
      <c r="Z54" s="27"/>
      <c r="AA54" s="27"/>
      <c r="AB54" s="27"/>
      <c r="AC54" s="27"/>
      <c r="AD54" s="27"/>
    </row>
    <row r="55" spans="1:30" ht="172.5" customHeight="1" x14ac:dyDescent="0.25">
      <c r="A55" s="413"/>
      <c r="B55" s="27"/>
      <c r="C55" s="380"/>
      <c r="D55" s="380"/>
      <c r="E55" s="380"/>
      <c r="F55" s="380"/>
      <c r="G55" s="380"/>
      <c r="H55" s="380"/>
      <c r="I55" s="380"/>
      <c r="J55" s="380"/>
      <c r="K55" s="85"/>
      <c r="L55" s="85"/>
      <c r="M55" s="85"/>
      <c r="N55" s="85"/>
      <c r="O55" s="85"/>
      <c r="P55" s="85"/>
    </row>
    <row r="56" spans="1:30" ht="36" customHeight="1" x14ac:dyDescent="0.25">
      <c r="A56" s="413"/>
      <c r="B56" s="27"/>
      <c r="C56" s="363" t="s">
        <v>120</v>
      </c>
      <c r="D56" s="364"/>
      <c r="E56" s="364"/>
      <c r="F56" s="364"/>
      <c r="G56" s="365"/>
      <c r="H56" s="363" t="s">
        <v>58</v>
      </c>
      <c r="I56" s="365"/>
      <c r="J56" s="108" t="s">
        <v>57</v>
      </c>
      <c r="K56" s="85"/>
      <c r="L56" s="85"/>
      <c r="M56" s="85"/>
      <c r="N56" s="85"/>
      <c r="O56" s="85"/>
      <c r="P56" s="85"/>
    </row>
    <row r="57" spans="1:30" ht="15" customHeight="1" x14ac:dyDescent="0.25">
      <c r="A57" s="413"/>
      <c r="B57" s="27"/>
      <c r="C57" s="389" t="s">
        <v>172</v>
      </c>
      <c r="D57" s="390"/>
      <c r="E57" s="391" t="s">
        <v>53</v>
      </c>
      <c r="F57" s="392"/>
      <c r="G57" s="393"/>
      <c r="H57" s="394">
        <v>1.2</v>
      </c>
      <c r="I57" s="395"/>
      <c r="J57" s="10" t="e">
        <f>COUNTIF('Matriz de Riesgos Integrada'!#REF!,' Gráficas'!C57)</f>
        <v>#REF!</v>
      </c>
      <c r="K57" s="85"/>
      <c r="L57" s="85"/>
      <c r="M57" s="85"/>
      <c r="N57" s="85"/>
      <c r="O57" s="85"/>
      <c r="P57" s="85"/>
    </row>
    <row r="58" spans="1:30" ht="15" customHeight="1" x14ac:dyDescent="0.25">
      <c r="A58" s="413"/>
      <c r="B58" s="27"/>
      <c r="C58" s="396" t="s">
        <v>175</v>
      </c>
      <c r="D58" s="397"/>
      <c r="E58" s="398" t="s">
        <v>54</v>
      </c>
      <c r="F58" s="399"/>
      <c r="G58" s="400"/>
      <c r="H58" s="394">
        <v>3.4</v>
      </c>
      <c r="I58" s="395"/>
      <c r="J58" s="10" t="e">
        <f>COUNTIF('Matriz de Riesgos Integrada'!#REF!,' Gráficas'!C58)</f>
        <v>#REF!</v>
      </c>
      <c r="K58" s="85"/>
      <c r="L58" s="85"/>
      <c r="M58" s="85"/>
      <c r="N58" s="85"/>
      <c r="O58" s="85"/>
      <c r="P58" s="85"/>
    </row>
    <row r="59" spans="1:30" ht="15" customHeight="1" x14ac:dyDescent="0.25">
      <c r="A59" s="413"/>
      <c r="B59" s="27"/>
      <c r="C59" s="401" t="s">
        <v>177</v>
      </c>
      <c r="D59" s="402"/>
      <c r="E59" s="403" t="s">
        <v>55</v>
      </c>
      <c r="F59" s="404"/>
      <c r="G59" s="405"/>
      <c r="H59" s="394">
        <v>6.9</v>
      </c>
      <c r="I59" s="395"/>
      <c r="J59" s="10" t="e">
        <f>COUNTIF('Matriz de Riesgos Integrada'!#REF!,' Gráficas'!C59)</f>
        <v>#REF!</v>
      </c>
      <c r="K59" s="85"/>
      <c r="L59" s="85"/>
      <c r="M59" s="85"/>
      <c r="N59" s="85"/>
      <c r="O59" s="85"/>
      <c r="P59" s="85"/>
    </row>
    <row r="60" spans="1:30" ht="15" customHeight="1" x14ac:dyDescent="0.25">
      <c r="A60" s="413"/>
      <c r="B60" s="27"/>
      <c r="C60" s="414" t="s">
        <v>180</v>
      </c>
      <c r="D60" s="415"/>
      <c r="E60" s="416" t="s">
        <v>56</v>
      </c>
      <c r="F60" s="417"/>
      <c r="G60" s="418"/>
      <c r="H60" s="394">
        <v>12.16</v>
      </c>
      <c r="I60" s="395"/>
      <c r="J60" s="10" t="e">
        <f>COUNTIF('Matriz de Riesgos Integrada'!#REF!,' Gráficas'!C60)</f>
        <v>#REF!</v>
      </c>
      <c r="K60" s="85"/>
      <c r="L60" s="85"/>
      <c r="M60" s="85"/>
      <c r="N60" s="85"/>
      <c r="O60" s="85"/>
      <c r="P60" s="85"/>
    </row>
    <row r="61" spans="1:30" ht="15" customHeight="1" x14ac:dyDescent="0.25">
      <c r="A61" s="413"/>
      <c r="B61" s="114"/>
      <c r="C61" s="381" t="s">
        <v>48</v>
      </c>
      <c r="D61" s="382"/>
      <c r="E61" s="382"/>
      <c r="F61" s="382"/>
      <c r="G61" s="382"/>
      <c r="H61" s="382"/>
      <c r="I61" s="383"/>
      <c r="J61" s="11" t="e">
        <f>SUM(J57:J60)</f>
        <v>#REF!</v>
      </c>
      <c r="K61" s="85"/>
      <c r="L61" s="85"/>
      <c r="M61" s="85"/>
      <c r="N61" s="85"/>
      <c r="O61" s="85"/>
      <c r="P61" s="85"/>
    </row>
    <row r="62" spans="1:30" ht="15" customHeight="1" x14ac:dyDescent="0.25">
      <c r="A62" s="413"/>
      <c r="B62" s="27"/>
      <c r="C62" s="85"/>
      <c r="D62" s="85"/>
      <c r="E62" s="85"/>
      <c r="F62" s="85"/>
      <c r="G62" s="85"/>
      <c r="H62" s="85"/>
      <c r="I62" s="85"/>
      <c r="J62" s="85"/>
      <c r="K62" s="85"/>
      <c r="L62" s="85"/>
      <c r="M62" s="85"/>
      <c r="N62" s="85"/>
      <c r="O62" s="85"/>
      <c r="P62" s="85"/>
    </row>
    <row r="63" spans="1:30" ht="20.100000000000001" customHeight="1" x14ac:dyDescent="0.25">
      <c r="A63" s="413"/>
      <c r="B63" s="27"/>
      <c r="C63" s="85"/>
      <c r="D63" s="85"/>
      <c r="E63" s="85"/>
      <c r="F63" s="85"/>
      <c r="G63" s="85"/>
      <c r="H63" s="85"/>
      <c r="I63" s="85"/>
      <c r="J63" s="85"/>
      <c r="K63" s="85"/>
      <c r="L63" s="85"/>
      <c r="M63" s="85"/>
      <c r="N63" s="85"/>
      <c r="O63" s="85"/>
      <c r="P63" s="85"/>
    </row>
    <row r="64" spans="1:30" ht="20.100000000000001" customHeight="1" x14ac:dyDescent="0.25">
      <c r="A64" s="413"/>
      <c r="B64" s="27"/>
      <c r="C64" s="368" t="s">
        <v>145</v>
      </c>
      <c r="D64" s="368"/>
      <c r="E64" s="368"/>
      <c r="F64" s="368"/>
      <c r="G64" s="368"/>
      <c r="H64" s="368"/>
      <c r="I64" s="368"/>
      <c r="J64" s="368"/>
      <c r="K64" s="368"/>
      <c r="L64" s="368"/>
      <c r="M64" s="368"/>
      <c r="N64" s="368"/>
      <c r="O64" s="368"/>
      <c r="P64" s="85"/>
    </row>
    <row r="65" spans="1:30" ht="20.100000000000001" customHeight="1" x14ac:dyDescent="0.25">
      <c r="A65" s="413"/>
      <c r="B65" s="27"/>
      <c r="C65" s="27"/>
      <c r="D65" s="27"/>
      <c r="E65" s="27"/>
      <c r="F65" s="27"/>
      <c r="G65" s="27"/>
      <c r="H65" s="27"/>
      <c r="I65" s="27"/>
      <c r="J65" s="27"/>
      <c r="K65" s="27"/>
      <c r="L65" s="27"/>
      <c r="M65" s="27"/>
      <c r="N65" s="27"/>
      <c r="O65" s="27"/>
      <c r="P65" s="85"/>
    </row>
    <row r="66" spans="1:30" ht="20.100000000000001" customHeight="1" x14ac:dyDescent="0.25">
      <c r="A66" s="413"/>
      <c r="B66" s="27"/>
      <c r="C66" s="363" t="s">
        <v>2</v>
      </c>
      <c r="D66" s="364"/>
      <c r="E66" s="364"/>
      <c r="F66" s="364"/>
      <c r="G66" s="364"/>
      <c r="H66" s="364"/>
      <c r="I66" s="364"/>
      <c r="J66" s="364"/>
      <c r="K66" s="364"/>
      <c r="L66" s="364"/>
      <c r="M66" s="364"/>
      <c r="N66" s="365"/>
      <c r="O66" s="369" t="s">
        <v>146</v>
      </c>
      <c r="P66" s="85"/>
    </row>
    <row r="67" spans="1:30" ht="21" customHeight="1" x14ac:dyDescent="0.25">
      <c r="A67" s="413"/>
      <c r="B67" s="27"/>
      <c r="C67" s="428" t="s">
        <v>23</v>
      </c>
      <c r="D67" s="358"/>
      <c r="E67" s="359"/>
      <c r="F67" s="63" t="str">
        <f>'Escalas de Valoración'!E37</f>
        <v>INSIGNIFICANTE</v>
      </c>
      <c r="G67" s="363" t="str">
        <f>'Escalas de Valoración'!F37</f>
        <v>MODERADO</v>
      </c>
      <c r="H67" s="365"/>
      <c r="I67" s="363" t="str">
        <f>'Escalas de Valoración'!G37</f>
        <v>DAÑINO</v>
      </c>
      <c r="J67" s="364"/>
      <c r="K67" s="364"/>
      <c r="L67" s="365"/>
      <c r="M67" s="363" t="str">
        <f>'Escalas de Valoración'!H37</f>
        <v>EXTREMA</v>
      </c>
      <c r="N67" s="365"/>
      <c r="O67" s="370"/>
      <c r="P67" s="85"/>
    </row>
    <row r="68" spans="1:30" ht="15" customHeight="1" x14ac:dyDescent="0.25">
      <c r="A68" s="413"/>
      <c r="B68" s="27"/>
      <c r="C68" s="429"/>
      <c r="D68" s="360"/>
      <c r="E68" s="361"/>
      <c r="F68" s="106">
        <v>1</v>
      </c>
      <c r="G68" s="363">
        <v>2</v>
      </c>
      <c r="H68" s="365"/>
      <c r="I68" s="363">
        <v>3</v>
      </c>
      <c r="J68" s="364"/>
      <c r="K68" s="364"/>
      <c r="L68" s="365"/>
      <c r="M68" s="363">
        <v>4</v>
      </c>
      <c r="N68" s="365"/>
      <c r="O68" s="371"/>
      <c r="P68" s="85"/>
    </row>
    <row r="69" spans="1:30" ht="26.25" customHeight="1" x14ac:dyDescent="0.25">
      <c r="A69" s="413"/>
      <c r="B69" s="27"/>
      <c r="C69" s="421" t="s">
        <v>1</v>
      </c>
      <c r="D69" s="64" t="str">
        <f>'Escalas de Valoración'!C39</f>
        <v>MUY ALTA</v>
      </c>
      <c r="E69" s="106">
        <v>1</v>
      </c>
      <c r="F69" s="118" t="s">
        <v>292</v>
      </c>
      <c r="G69" s="374" t="e">
        <f>J57/J61</f>
        <v>#REF!</v>
      </c>
      <c r="H69" s="374"/>
      <c r="I69" s="116"/>
      <c r="J69" s="122" t="s">
        <v>295</v>
      </c>
      <c r="K69" s="116" t="e">
        <f>J58/J61</f>
        <v>#REF!</v>
      </c>
      <c r="L69" s="116"/>
      <c r="M69" s="13"/>
      <c r="N69" s="128"/>
      <c r="O69" s="19" t="e">
        <f>+'Lista Desplegable'!P37</f>
        <v>#REF!</v>
      </c>
      <c r="P69" s="85"/>
    </row>
    <row r="70" spans="1:30" ht="25.5" customHeight="1" x14ac:dyDescent="0.25">
      <c r="A70" s="413"/>
      <c r="B70" s="27"/>
      <c r="C70" s="422"/>
      <c r="D70" s="64" t="str">
        <f>'Escalas de Valoración'!C40</f>
        <v>ALTA</v>
      </c>
      <c r="E70" s="106">
        <v>2</v>
      </c>
      <c r="F70" s="18"/>
      <c r="G70" s="355"/>
      <c r="H70" s="355"/>
      <c r="I70" s="107"/>
      <c r="J70" s="107"/>
      <c r="K70" s="107"/>
      <c r="L70" s="107"/>
      <c r="M70" s="107"/>
      <c r="N70" s="15"/>
      <c r="O70" s="19" t="e">
        <f>+'Lista Desplegable'!P38</f>
        <v>#REF!</v>
      </c>
      <c r="P70" s="85"/>
    </row>
    <row r="71" spans="1:30" ht="27.75" customHeight="1" x14ac:dyDescent="0.25">
      <c r="A71" s="413"/>
      <c r="B71" s="27"/>
      <c r="C71" s="422"/>
      <c r="D71" s="64" t="str">
        <f>'Escalas de Valoración'!C41</f>
        <v>MEDIA</v>
      </c>
      <c r="E71" s="106">
        <v>3</v>
      </c>
      <c r="F71" s="65"/>
      <c r="G71" s="356"/>
      <c r="H71" s="356"/>
      <c r="I71" s="24"/>
      <c r="J71" s="120" t="s">
        <v>293</v>
      </c>
      <c r="K71" s="430" t="e">
        <f>J59/J61</f>
        <v>#REF!</v>
      </c>
      <c r="L71" s="430"/>
      <c r="M71" s="119"/>
      <c r="N71" s="129"/>
      <c r="O71" s="19" t="e">
        <f>+'Lista Desplegable'!P39</f>
        <v>#REF!</v>
      </c>
      <c r="P71" s="85"/>
    </row>
    <row r="72" spans="1:30" ht="25.5" customHeight="1" x14ac:dyDescent="0.25">
      <c r="A72" s="413"/>
      <c r="B72" s="27"/>
      <c r="C72" s="422"/>
      <c r="D72" s="64" t="str">
        <f>'Escalas de Valoración'!C42</f>
        <v xml:space="preserve">BAJA </v>
      </c>
      <c r="E72" s="106">
        <v>4</v>
      </c>
      <c r="F72" s="65"/>
      <c r="G72" s="356"/>
      <c r="H72" s="356"/>
      <c r="I72" s="12"/>
      <c r="J72" s="12"/>
      <c r="K72" s="419" t="s">
        <v>294</v>
      </c>
      <c r="L72" s="419"/>
      <c r="M72" s="121" t="e">
        <f>J60/J61</f>
        <v>#REF!</v>
      </c>
      <c r="N72" s="130"/>
      <c r="O72" s="19" t="e">
        <f>+'Lista Desplegable'!P40</f>
        <v>#REF!</v>
      </c>
      <c r="P72" s="85"/>
    </row>
    <row r="73" spans="1:30" ht="15" customHeight="1" x14ac:dyDescent="0.25">
      <c r="A73" s="413"/>
      <c r="B73" s="27"/>
      <c r="C73" s="420" t="s">
        <v>48</v>
      </c>
      <c r="D73" s="384"/>
      <c r="E73" s="384"/>
      <c r="F73" s="384"/>
      <c r="G73" s="384"/>
      <c r="H73" s="384"/>
      <c r="I73" s="384"/>
      <c r="J73" s="384"/>
      <c r="K73" s="384"/>
      <c r="L73" s="384"/>
      <c r="M73" s="384"/>
      <c r="N73" s="385"/>
      <c r="O73" s="11" t="e">
        <f>SUM(O69:O72)</f>
        <v>#REF!</v>
      </c>
      <c r="P73" s="85"/>
    </row>
    <row r="74" spans="1:30" ht="15.75" thickBot="1" x14ac:dyDescent="0.3">
      <c r="A74" s="142"/>
      <c r="B74" s="142"/>
      <c r="C74" s="142"/>
      <c r="D74" s="142"/>
      <c r="E74" s="142"/>
      <c r="F74" s="142"/>
      <c r="G74" s="142"/>
      <c r="H74" s="142"/>
      <c r="I74" s="142"/>
      <c r="J74" s="142"/>
      <c r="K74" s="142"/>
      <c r="L74" s="142"/>
      <c r="M74" s="142"/>
      <c r="N74" s="142"/>
      <c r="O74" s="142"/>
      <c r="P74" s="142"/>
    </row>
    <row r="75" spans="1:30" ht="15.75" thickBot="1" x14ac:dyDescent="0.3">
      <c r="A75" s="85"/>
      <c r="B75" s="85"/>
      <c r="C75" s="85"/>
      <c r="D75" s="85"/>
      <c r="E75" s="85"/>
      <c r="F75" s="85"/>
      <c r="G75" s="85"/>
      <c r="H75" s="85"/>
      <c r="I75" s="85"/>
      <c r="J75" s="85"/>
      <c r="K75" s="85"/>
      <c r="L75" s="85"/>
      <c r="M75" s="85"/>
      <c r="N75" s="85"/>
      <c r="O75" s="85"/>
      <c r="P75" s="85"/>
    </row>
    <row r="76" spans="1:30" ht="33" customHeight="1" x14ac:dyDescent="0.25">
      <c r="A76" s="387" t="s">
        <v>301</v>
      </c>
      <c r="B76" s="27"/>
      <c r="C76" s="388" t="s">
        <v>150</v>
      </c>
      <c r="D76" s="388"/>
      <c r="E76" s="388"/>
      <c r="F76" s="388"/>
      <c r="G76" s="388"/>
      <c r="H76" s="388"/>
      <c r="I76" s="388"/>
      <c r="J76" s="388"/>
      <c r="K76" s="85"/>
      <c r="L76" s="85"/>
      <c r="M76" s="85"/>
      <c r="N76" s="85"/>
      <c r="O76" s="85"/>
      <c r="P76" s="85"/>
      <c r="Z76" s="27"/>
      <c r="AA76" s="27"/>
      <c r="AB76" s="27"/>
      <c r="AC76" s="27"/>
      <c r="AD76" s="27"/>
    </row>
    <row r="77" spans="1:30" ht="174" customHeight="1" x14ac:dyDescent="0.25">
      <c r="A77" s="386"/>
      <c r="B77" s="27"/>
      <c r="C77" s="380"/>
      <c r="D77" s="380"/>
      <c r="E77" s="380"/>
      <c r="F77" s="380"/>
      <c r="G77" s="380"/>
      <c r="H77" s="380"/>
      <c r="I77" s="380"/>
      <c r="J77" s="380"/>
      <c r="K77" s="85"/>
      <c r="L77" s="85"/>
      <c r="M77" s="85"/>
      <c r="N77" s="85"/>
      <c r="O77" s="85"/>
      <c r="P77" s="85"/>
    </row>
    <row r="78" spans="1:30" ht="36" customHeight="1" x14ac:dyDescent="0.25">
      <c r="A78" s="386"/>
      <c r="B78" s="27"/>
      <c r="C78" s="363" t="s">
        <v>120</v>
      </c>
      <c r="D78" s="364"/>
      <c r="E78" s="364"/>
      <c r="F78" s="364"/>
      <c r="G78" s="365"/>
      <c r="H78" s="363" t="s">
        <v>323</v>
      </c>
      <c r="I78" s="365"/>
      <c r="J78" s="108" t="s">
        <v>57</v>
      </c>
      <c r="K78" s="85"/>
      <c r="L78" s="85"/>
      <c r="M78" s="85"/>
      <c r="N78" s="85"/>
      <c r="O78" s="85"/>
      <c r="P78" s="85"/>
    </row>
    <row r="79" spans="1:30" ht="15" customHeight="1" x14ac:dyDescent="0.25">
      <c r="A79" s="386"/>
      <c r="B79" s="27"/>
      <c r="C79" s="389" t="s">
        <v>87</v>
      </c>
      <c r="D79" s="390"/>
      <c r="E79" s="391" t="s">
        <v>53</v>
      </c>
      <c r="F79" s="392"/>
      <c r="G79" s="393"/>
      <c r="H79" s="433">
        <f>J79/J83</f>
        <v>0</v>
      </c>
      <c r="I79" s="434"/>
      <c r="J79" s="10">
        <f>COUNTIF('Matriz de Riesgos Integrada'!$N$51:$N$71,' Gráficas'!C79)</f>
        <v>0</v>
      </c>
      <c r="K79" s="85"/>
      <c r="L79" s="85"/>
      <c r="M79" s="85"/>
      <c r="N79" s="85"/>
      <c r="O79" s="85"/>
      <c r="P79" s="85"/>
    </row>
    <row r="80" spans="1:30" ht="15" customHeight="1" x14ac:dyDescent="0.25">
      <c r="A80" s="386"/>
      <c r="B80" s="27"/>
      <c r="C80" s="396" t="s">
        <v>88</v>
      </c>
      <c r="D80" s="397"/>
      <c r="E80" s="398" t="s">
        <v>54</v>
      </c>
      <c r="F80" s="399"/>
      <c r="G80" s="400"/>
      <c r="H80" s="435">
        <f>J80/J83</f>
        <v>0</v>
      </c>
      <c r="I80" s="436"/>
      <c r="J80" s="10">
        <f>COUNTIF('Matriz de Riesgos Integrada'!$N$51:$N$71,' Gráficas'!C80)</f>
        <v>0</v>
      </c>
      <c r="K80" s="85"/>
      <c r="L80" s="85"/>
      <c r="M80" s="85"/>
      <c r="N80" s="85"/>
      <c r="O80" s="85"/>
      <c r="P80" s="85"/>
    </row>
    <row r="81" spans="1:16" ht="15" customHeight="1" x14ac:dyDescent="0.25">
      <c r="A81" s="386"/>
      <c r="B81" s="27"/>
      <c r="C81" s="401" t="s">
        <v>89</v>
      </c>
      <c r="D81" s="402"/>
      <c r="E81" s="403" t="s">
        <v>55</v>
      </c>
      <c r="F81" s="404"/>
      <c r="G81" s="405"/>
      <c r="H81" s="437">
        <f>J81/J83</f>
        <v>1</v>
      </c>
      <c r="I81" s="438"/>
      <c r="J81" s="10">
        <f>COUNTIF('Matriz de Riesgos Integrada'!$N$51:$N$71,' Gráficas'!C81)</f>
        <v>19</v>
      </c>
      <c r="K81" s="85"/>
      <c r="L81" s="85"/>
      <c r="M81" s="85"/>
      <c r="N81" s="85"/>
      <c r="O81" s="85"/>
      <c r="P81" s="85"/>
    </row>
    <row r="82" spans="1:16" ht="15" customHeight="1" x14ac:dyDescent="0.25">
      <c r="A82" s="386"/>
      <c r="B82" s="27"/>
      <c r="C82" s="414" t="s">
        <v>86</v>
      </c>
      <c r="D82" s="415"/>
      <c r="E82" s="416" t="s">
        <v>56</v>
      </c>
      <c r="F82" s="417"/>
      <c r="G82" s="418"/>
      <c r="H82" s="431">
        <f>J82/J83</f>
        <v>0</v>
      </c>
      <c r="I82" s="432"/>
      <c r="J82" s="10">
        <f>COUNTIF('Matriz de Riesgos Integrada'!$N$51:$N$71,' Gráficas'!C82)</f>
        <v>0</v>
      </c>
      <c r="K82" s="85"/>
      <c r="L82" s="85"/>
      <c r="M82" s="85"/>
      <c r="N82" s="85"/>
      <c r="O82" s="85"/>
      <c r="P82" s="85"/>
    </row>
    <row r="83" spans="1:16" ht="15" customHeight="1" x14ac:dyDescent="0.25">
      <c r="A83" s="386"/>
      <c r="B83" s="114"/>
      <c r="C83" s="381" t="s">
        <v>48</v>
      </c>
      <c r="D83" s="382"/>
      <c r="E83" s="382"/>
      <c r="F83" s="382"/>
      <c r="G83" s="382"/>
      <c r="H83" s="382"/>
      <c r="I83" s="383"/>
      <c r="J83" s="11">
        <f>SUM(J79:J82)</f>
        <v>19</v>
      </c>
      <c r="K83" s="85"/>
      <c r="L83" s="85"/>
      <c r="M83" s="85"/>
      <c r="N83" s="85"/>
      <c r="O83" s="85"/>
      <c r="P83" s="85"/>
    </row>
    <row r="84" spans="1:16" ht="15" customHeight="1" x14ac:dyDescent="0.25">
      <c r="A84" s="386"/>
      <c r="B84" s="27"/>
      <c r="C84" s="85"/>
      <c r="D84" s="85"/>
      <c r="E84" s="85"/>
      <c r="F84" s="85"/>
      <c r="G84" s="85"/>
      <c r="H84" s="85"/>
      <c r="I84" s="85"/>
      <c r="J84" s="85"/>
      <c r="K84" s="85"/>
      <c r="L84" s="85"/>
      <c r="M84" s="85"/>
      <c r="N84" s="85"/>
      <c r="O84" s="85"/>
      <c r="P84" s="85"/>
    </row>
    <row r="85" spans="1:16" ht="20.100000000000001" customHeight="1" x14ac:dyDescent="0.25">
      <c r="A85" s="386"/>
      <c r="B85" s="27"/>
      <c r="C85" s="85"/>
      <c r="D85" s="85"/>
      <c r="E85" s="85"/>
      <c r="F85" s="85"/>
      <c r="G85" s="85"/>
      <c r="H85" s="85"/>
      <c r="I85" s="85"/>
      <c r="J85" s="85"/>
      <c r="K85" s="85"/>
      <c r="L85" s="85"/>
      <c r="M85" s="85"/>
      <c r="N85" s="85"/>
      <c r="O85" s="85"/>
      <c r="P85" s="85"/>
    </row>
    <row r="86" spans="1:16" ht="20.100000000000001" customHeight="1" x14ac:dyDescent="0.25">
      <c r="A86" s="386"/>
      <c r="B86" s="27"/>
      <c r="C86" s="368" t="s">
        <v>145</v>
      </c>
      <c r="D86" s="368"/>
      <c r="E86" s="368"/>
      <c r="F86" s="368"/>
      <c r="G86" s="368"/>
      <c r="H86" s="368"/>
      <c r="I86" s="368"/>
      <c r="J86" s="368"/>
      <c r="K86" s="368"/>
      <c r="L86" s="368"/>
      <c r="M86" s="368"/>
      <c r="N86" s="85"/>
      <c r="O86" s="85"/>
      <c r="P86" s="85"/>
    </row>
    <row r="87" spans="1:16" ht="20.100000000000001" customHeight="1" x14ac:dyDescent="0.25">
      <c r="A87" s="386"/>
      <c r="B87" s="27"/>
      <c r="C87" s="27"/>
      <c r="D87" s="27"/>
      <c r="E87" s="27"/>
      <c r="F87" s="27"/>
      <c r="G87" s="27"/>
      <c r="H87" s="27"/>
      <c r="I87" s="27"/>
      <c r="J87" s="27"/>
      <c r="K87" s="27"/>
      <c r="L87" s="27"/>
      <c r="M87" s="27"/>
      <c r="N87" s="85"/>
      <c r="O87" s="85"/>
      <c r="P87" s="85"/>
    </row>
    <row r="88" spans="1:16" ht="26.25" customHeight="1" x14ac:dyDescent="0.25">
      <c r="A88" s="386"/>
      <c r="B88" s="124"/>
      <c r="C88" s="363" t="s">
        <v>2</v>
      </c>
      <c r="D88" s="364"/>
      <c r="E88" s="364"/>
      <c r="F88" s="364"/>
      <c r="G88" s="364"/>
      <c r="H88" s="364"/>
      <c r="I88" s="364"/>
      <c r="J88" s="364"/>
      <c r="K88" s="364"/>
      <c r="L88" s="365"/>
      <c r="M88" s="369" t="s">
        <v>146</v>
      </c>
      <c r="N88" s="85"/>
      <c r="O88" s="85"/>
      <c r="P88" s="85"/>
    </row>
    <row r="89" spans="1:16" ht="21" customHeight="1" x14ac:dyDescent="0.25">
      <c r="A89" s="386"/>
      <c r="B89" s="124"/>
      <c r="C89" s="358" t="s">
        <v>23</v>
      </c>
      <c r="D89" s="358"/>
      <c r="E89" s="359"/>
      <c r="F89" s="106" t="str">
        <f>'Escalas de Valoración'!E52</f>
        <v>MODERADO</v>
      </c>
      <c r="G89" s="363" t="str">
        <f>'Escalas de Valoración'!F52</f>
        <v>MAYOR</v>
      </c>
      <c r="H89" s="365"/>
      <c r="I89" s="363" t="str">
        <f>'Escalas de Valoración'!G52</f>
        <v>CATASTROFICO</v>
      </c>
      <c r="J89" s="364"/>
      <c r="K89" s="364"/>
      <c r="L89" s="365"/>
      <c r="M89" s="370"/>
      <c r="N89" s="85"/>
      <c r="O89" s="85"/>
      <c r="P89" s="85"/>
    </row>
    <row r="90" spans="1:16" ht="15" customHeight="1" x14ac:dyDescent="0.25">
      <c r="A90" s="386"/>
      <c r="B90" s="124"/>
      <c r="C90" s="360"/>
      <c r="D90" s="360"/>
      <c r="E90" s="361"/>
      <c r="F90" s="106">
        <v>3</v>
      </c>
      <c r="G90" s="363">
        <v>4</v>
      </c>
      <c r="H90" s="365"/>
      <c r="I90" s="363">
        <v>5</v>
      </c>
      <c r="J90" s="364"/>
      <c r="K90" s="364"/>
      <c r="L90" s="365"/>
      <c r="M90" s="371"/>
      <c r="N90" s="85"/>
      <c r="O90" s="85"/>
      <c r="P90" s="85"/>
    </row>
    <row r="91" spans="1:16" ht="19.5" customHeight="1" x14ac:dyDescent="0.25">
      <c r="A91" s="386"/>
      <c r="B91" s="124"/>
      <c r="C91" s="359" t="s">
        <v>1</v>
      </c>
      <c r="D91" s="64" t="str">
        <f>'Escalas de Valoración'!C54</f>
        <v>RARA VEZ</v>
      </c>
      <c r="E91" s="106">
        <v>1</v>
      </c>
      <c r="F91" s="118" t="s">
        <v>291</v>
      </c>
      <c r="G91" s="374">
        <f>0/M96</f>
        <v>0</v>
      </c>
      <c r="H91" s="374"/>
      <c r="I91" s="116"/>
      <c r="J91" s="122" t="s">
        <v>302</v>
      </c>
      <c r="K91" s="116">
        <f>M91/M96</f>
        <v>0</v>
      </c>
      <c r="L91" s="116"/>
      <c r="M91" s="10">
        <f>+'Lista Desplegable'!S38</f>
        <v>0</v>
      </c>
      <c r="N91" s="85"/>
      <c r="O91" s="85"/>
      <c r="P91" s="85"/>
    </row>
    <row r="92" spans="1:16" ht="19.5" customHeight="1" x14ac:dyDescent="0.25">
      <c r="A92" s="386"/>
      <c r="B92" s="124"/>
      <c r="C92" s="366"/>
      <c r="D92" s="64" t="str">
        <f>'Escalas de Valoración'!C55</f>
        <v>IMPROBABLE</v>
      </c>
      <c r="E92" s="106">
        <v>2</v>
      </c>
      <c r="F92" s="18"/>
      <c r="G92" s="355"/>
      <c r="H92" s="355"/>
      <c r="I92" s="439" t="s">
        <v>303</v>
      </c>
      <c r="J92" s="439"/>
      <c r="K92" s="440">
        <f>M92/M96</f>
        <v>1</v>
      </c>
      <c r="L92" s="440"/>
      <c r="M92" s="10">
        <f>+'Lista Desplegable'!S39</f>
        <v>19</v>
      </c>
      <c r="N92" s="85"/>
      <c r="O92" s="85"/>
      <c r="P92" s="85"/>
    </row>
    <row r="93" spans="1:16" ht="15" customHeight="1" x14ac:dyDescent="0.25">
      <c r="A93" s="386"/>
      <c r="B93" s="124"/>
      <c r="C93" s="366"/>
      <c r="D93" s="64" t="str">
        <f>'Escalas de Valoración'!C56</f>
        <v>POSIBLE</v>
      </c>
      <c r="E93" s="106">
        <v>3</v>
      </c>
      <c r="F93" s="18"/>
      <c r="G93" s="356"/>
      <c r="H93" s="356"/>
      <c r="I93" s="131"/>
      <c r="J93" s="132"/>
      <c r="K93" s="441"/>
      <c r="L93" s="441"/>
      <c r="M93" s="423">
        <f>+'Lista Desplegable'!S40</f>
        <v>0</v>
      </c>
      <c r="N93" s="85"/>
      <c r="O93" s="85"/>
      <c r="P93" s="85"/>
    </row>
    <row r="94" spans="1:16" ht="15" customHeight="1" x14ac:dyDescent="0.25">
      <c r="A94" s="386"/>
      <c r="B94" s="124"/>
      <c r="C94" s="366"/>
      <c r="D94" s="64" t="str">
        <f>'Escalas de Valoración'!C57</f>
        <v>PROBABLE</v>
      </c>
      <c r="E94" s="106">
        <v>4</v>
      </c>
      <c r="F94" s="65"/>
      <c r="G94" s="356"/>
      <c r="H94" s="356"/>
      <c r="I94" s="12"/>
      <c r="J94" s="133" t="s">
        <v>304</v>
      </c>
      <c r="K94" s="121">
        <f>M93/M96</f>
        <v>0</v>
      </c>
      <c r="L94" s="12"/>
      <c r="M94" s="442"/>
      <c r="N94" s="85"/>
      <c r="O94" s="85"/>
      <c r="P94" s="85"/>
    </row>
    <row r="95" spans="1:16" ht="15" customHeight="1" x14ac:dyDescent="0.25">
      <c r="A95" s="386"/>
      <c r="B95" s="124"/>
      <c r="C95" s="361"/>
      <c r="D95" s="64" t="str">
        <f>'Escalas de Valoración'!C58</f>
        <v>CASI SEGURO</v>
      </c>
      <c r="E95" s="106">
        <v>5</v>
      </c>
      <c r="F95" s="65"/>
      <c r="G95" s="357"/>
      <c r="H95" s="357"/>
      <c r="I95" s="17"/>
      <c r="J95" s="17"/>
      <c r="K95" s="17"/>
      <c r="L95" s="17"/>
      <c r="M95" s="424"/>
      <c r="N95" s="85"/>
      <c r="O95" s="85"/>
      <c r="P95" s="85"/>
    </row>
    <row r="96" spans="1:16" ht="15" customHeight="1" x14ac:dyDescent="0.25">
      <c r="A96" s="386"/>
      <c r="B96" s="124"/>
      <c r="C96" s="420" t="s">
        <v>48</v>
      </c>
      <c r="D96" s="384"/>
      <c r="E96" s="384"/>
      <c r="F96" s="384"/>
      <c r="G96" s="384"/>
      <c r="H96" s="384"/>
      <c r="I96" s="384"/>
      <c r="J96" s="384"/>
      <c r="K96" s="384"/>
      <c r="L96" s="385"/>
      <c r="M96" s="11">
        <f>SUM(M91:M95)</f>
        <v>19</v>
      </c>
      <c r="N96" s="85"/>
      <c r="O96" s="85"/>
      <c r="P96" s="85"/>
    </row>
    <row r="104" spans="2:6" x14ac:dyDescent="0.25">
      <c r="B104" s="138"/>
      <c r="C104" s="138"/>
      <c r="D104" s="138"/>
      <c r="E104" s="138"/>
      <c r="F104" s="138"/>
    </row>
    <row r="105" spans="2:6" x14ac:dyDescent="0.25">
      <c r="B105" s="138"/>
      <c r="C105" s="138"/>
      <c r="D105" s="138"/>
      <c r="E105" s="138"/>
      <c r="F105" s="138"/>
    </row>
    <row r="120" spans="9:9" x14ac:dyDescent="0.25">
      <c r="I120" s="140" t="s">
        <v>310</v>
      </c>
    </row>
  </sheetData>
  <mergeCells count="149">
    <mergeCell ref="C86:M86"/>
    <mergeCell ref="M88:M90"/>
    <mergeCell ref="I92:J92"/>
    <mergeCell ref="K92:L92"/>
    <mergeCell ref="C88:L88"/>
    <mergeCell ref="C96:L96"/>
    <mergeCell ref="C91:C95"/>
    <mergeCell ref="G91:H91"/>
    <mergeCell ref="G92:H92"/>
    <mergeCell ref="G93:H93"/>
    <mergeCell ref="K93:L93"/>
    <mergeCell ref="G94:H94"/>
    <mergeCell ref="M93:M95"/>
    <mergeCell ref="H82:I82"/>
    <mergeCell ref="C83:I83"/>
    <mergeCell ref="C89:E90"/>
    <mergeCell ref="G89:H89"/>
    <mergeCell ref="I89:L89"/>
    <mergeCell ref="G90:H90"/>
    <mergeCell ref="I90:L90"/>
    <mergeCell ref="A76:A96"/>
    <mergeCell ref="C76:J76"/>
    <mergeCell ref="C77:J77"/>
    <mergeCell ref="C78:G78"/>
    <mergeCell ref="H78:I78"/>
    <mergeCell ref="C79:D79"/>
    <mergeCell ref="E79:G79"/>
    <mergeCell ref="H79:I79"/>
    <mergeCell ref="C80:D80"/>
    <mergeCell ref="E80:G80"/>
    <mergeCell ref="H80:I80"/>
    <mergeCell ref="C81:D81"/>
    <mergeCell ref="E81:G81"/>
    <mergeCell ref="H81:I81"/>
    <mergeCell ref="C82:D82"/>
    <mergeCell ref="E82:G82"/>
    <mergeCell ref="G95:H95"/>
    <mergeCell ref="G69:H69"/>
    <mergeCell ref="G70:H70"/>
    <mergeCell ref="G71:H71"/>
    <mergeCell ref="K71:L71"/>
    <mergeCell ref="G72:H72"/>
    <mergeCell ref="C67:E68"/>
    <mergeCell ref="G67:H67"/>
    <mergeCell ref="I67:L67"/>
    <mergeCell ref="M67:N67"/>
    <mergeCell ref="G68:H68"/>
    <mergeCell ref="I68:L68"/>
    <mergeCell ref="M68:N68"/>
    <mergeCell ref="C51:O51"/>
    <mergeCell ref="P26:P27"/>
    <mergeCell ref="P49:P50"/>
    <mergeCell ref="C46:C50"/>
    <mergeCell ref="G46:H46"/>
    <mergeCell ref="G47:H47"/>
    <mergeCell ref="G48:H48"/>
    <mergeCell ref="K48:L48"/>
    <mergeCell ref="G49:H49"/>
    <mergeCell ref="G50:H50"/>
    <mergeCell ref="C41:P41"/>
    <mergeCell ref="C43:O43"/>
    <mergeCell ref="P43:P45"/>
    <mergeCell ref="C44:E45"/>
    <mergeCell ref="G44:H44"/>
    <mergeCell ref="I44:L44"/>
    <mergeCell ref="M44:N44"/>
    <mergeCell ref="G45:H45"/>
    <mergeCell ref="I45:L45"/>
    <mergeCell ref="M45:N45"/>
    <mergeCell ref="H36:I36"/>
    <mergeCell ref="C37:D37"/>
    <mergeCell ref="E37:G37"/>
    <mergeCell ref="H37:I37"/>
    <mergeCell ref="A54:A73"/>
    <mergeCell ref="C54:J54"/>
    <mergeCell ref="C55:J55"/>
    <mergeCell ref="C56:G56"/>
    <mergeCell ref="H56:I56"/>
    <mergeCell ref="C57:D57"/>
    <mergeCell ref="E57:G57"/>
    <mergeCell ref="H57:I57"/>
    <mergeCell ref="C58:D58"/>
    <mergeCell ref="E58:G58"/>
    <mergeCell ref="H58:I58"/>
    <mergeCell ref="C59:D59"/>
    <mergeCell ref="E59:G59"/>
    <mergeCell ref="C64:O64"/>
    <mergeCell ref="H59:I59"/>
    <mergeCell ref="C60:D60"/>
    <mergeCell ref="E60:G60"/>
    <mergeCell ref="H60:I60"/>
    <mergeCell ref="C61:I61"/>
    <mergeCell ref="O66:O68"/>
    <mergeCell ref="K72:L72"/>
    <mergeCell ref="C73:N73"/>
    <mergeCell ref="C66:N66"/>
    <mergeCell ref="C69:C72"/>
    <mergeCell ref="C38:I38"/>
    <mergeCell ref="C28:O28"/>
    <mergeCell ref="A8:A28"/>
    <mergeCell ref="A31:A51"/>
    <mergeCell ref="C31:J31"/>
    <mergeCell ref="C32:J32"/>
    <mergeCell ref="C33:G33"/>
    <mergeCell ref="H33:I33"/>
    <mergeCell ref="C34:D34"/>
    <mergeCell ref="E34:G34"/>
    <mergeCell ref="H34:I34"/>
    <mergeCell ref="C35:D35"/>
    <mergeCell ref="E35:G35"/>
    <mergeCell ref="H35:I35"/>
    <mergeCell ref="C36:D36"/>
    <mergeCell ref="E36:G36"/>
    <mergeCell ref="C11:D11"/>
    <mergeCell ref="C12:D12"/>
    <mergeCell ref="C13:D13"/>
    <mergeCell ref="C14:D14"/>
    <mergeCell ref="C15:I15"/>
    <mergeCell ref="H13:I13"/>
    <mergeCell ref="H14:I14"/>
    <mergeCell ref="E13:G13"/>
    <mergeCell ref="E14:G14"/>
    <mergeCell ref="C18:P18"/>
    <mergeCell ref="P20:P22"/>
    <mergeCell ref="M22:N22"/>
    <mergeCell ref="A1:P2"/>
    <mergeCell ref="A3:P4"/>
    <mergeCell ref="G21:H21"/>
    <mergeCell ref="G22:H22"/>
    <mergeCell ref="G23:H23"/>
    <mergeCell ref="C20:O20"/>
    <mergeCell ref="H10:I10"/>
    <mergeCell ref="C10:G10"/>
    <mergeCell ref="H11:I11"/>
    <mergeCell ref="H12:I12"/>
    <mergeCell ref="E11:G11"/>
    <mergeCell ref="E12:G12"/>
    <mergeCell ref="C8:J8"/>
    <mergeCell ref="C9:J9"/>
    <mergeCell ref="M21:N21"/>
    <mergeCell ref="G24:H24"/>
    <mergeCell ref="G25:H25"/>
    <mergeCell ref="G26:H26"/>
    <mergeCell ref="G27:H27"/>
    <mergeCell ref="C21:E22"/>
    <mergeCell ref="K25:L25"/>
    <mergeCell ref="I21:L21"/>
    <mergeCell ref="C23:C27"/>
    <mergeCell ref="I22:L22"/>
  </mergeCells>
  <printOptions horizontalCentered="1"/>
  <pageMargins left="0.39370078740157483" right="0.39370078740157483" top="0.59055118110236227" bottom="0.19685039370078741" header="0.31496062992125984" footer="0.31496062992125984"/>
  <pageSetup scale="2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72"/>
  <sheetViews>
    <sheetView topLeftCell="A46" workbookViewId="0">
      <selection activeCell="B76" sqref="B76"/>
    </sheetView>
  </sheetViews>
  <sheetFormatPr baseColWidth="10" defaultRowHeight="15" x14ac:dyDescent="0.25"/>
  <cols>
    <col min="1" max="1" width="51.7109375" style="39" customWidth="1"/>
    <col min="2" max="2" width="54.85546875" style="39" customWidth="1"/>
    <col min="3" max="3" width="22.7109375" style="39" customWidth="1"/>
    <col min="4" max="4" width="13" style="39" customWidth="1"/>
    <col min="5" max="5" width="47.28515625" style="39" customWidth="1"/>
    <col min="6" max="6" width="5.140625" style="39" customWidth="1"/>
    <col min="7" max="7" width="34.42578125" style="39" customWidth="1"/>
    <col min="8" max="8" width="5.140625" style="39" customWidth="1"/>
    <col min="9" max="9" width="9.140625" style="39" customWidth="1"/>
    <col min="10" max="10" width="5.5703125" style="39" customWidth="1"/>
    <col min="11" max="11" width="18.5703125" style="39" customWidth="1"/>
    <col min="12" max="12" width="15.42578125" style="39" customWidth="1"/>
    <col min="13" max="13" width="18.42578125" style="39" customWidth="1"/>
    <col min="14" max="14" width="5.28515625" style="39" customWidth="1"/>
    <col min="15" max="15" width="26.42578125" style="39" customWidth="1"/>
    <col min="16" max="17" width="11.42578125" style="39"/>
    <col min="18" max="18" width="17.7109375" style="39" bestFit="1" customWidth="1"/>
    <col min="19" max="19" width="8.7109375" style="40" customWidth="1"/>
    <col min="20" max="16384" width="11.42578125" style="39"/>
  </cols>
  <sheetData>
    <row r="1" spans="1:21" s="33" customFormat="1" x14ac:dyDescent="0.25">
      <c r="G1" s="36" t="s">
        <v>34</v>
      </c>
      <c r="I1" s="36" t="s">
        <v>39</v>
      </c>
      <c r="S1" s="34"/>
    </row>
    <row r="2" spans="1:21" s="33" customFormat="1" x14ac:dyDescent="0.25">
      <c r="A2" s="36" t="s">
        <v>30</v>
      </c>
      <c r="B2" s="36" t="s">
        <v>0</v>
      </c>
      <c r="C2" s="36" t="s">
        <v>0</v>
      </c>
      <c r="E2" s="36" t="s">
        <v>29</v>
      </c>
      <c r="G2" s="55" t="s">
        <v>35</v>
      </c>
      <c r="H2" s="42">
        <f>COUNTIF('Matriz de Riesgos Integrada'!$F$8:$F$485,G2)</f>
        <v>0</v>
      </c>
      <c r="I2" s="38" t="s">
        <v>7</v>
      </c>
      <c r="K2" s="36" t="s">
        <v>96</v>
      </c>
      <c r="M2" s="36" t="s">
        <v>128</v>
      </c>
      <c r="O2" s="36" t="s">
        <v>129</v>
      </c>
      <c r="S2" s="35"/>
      <c r="T2" s="443"/>
      <c r="U2" s="443"/>
    </row>
    <row r="3" spans="1:21" s="33" customFormat="1" x14ac:dyDescent="0.25">
      <c r="A3" s="37" t="s">
        <v>31</v>
      </c>
      <c r="B3" s="37" t="s">
        <v>91</v>
      </c>
      <c r="C3" s="37" t="s">
        <v>78</v>
      </c>
      <c r="E3" s="55" t="s">
        <v>33</v>
      </c>
      <c r="G3" s="47" t="s">
        <v>122</v>
      </c>
      <c r="H3" s="42">
        <f>COUNTIF('Matriz de Riesgos Integrada'!$F$8:$F$485,G3)</f>
        <v>3</v>
      </c>
      <c r="I3" s="37" t="s">
        <v>40</v>
      </c>
      <c r="K3" s="47" t="s">
        <v>97</v>
      </c>
      <c r="M3" s="61" t="s">
        <v>143</v>
      </c>
      <c r="N3" s="42">
        <f>COUNTIF('Matriz de Riesgos Integrada'!$W$10:$W$485,M3)</f>
        <v>0</v>
      </c>
      <c r="O3" s="47" t="s">
        <v>130</v>
      </c>
      <c r="P3" s="42">
        <f>COUNTIF('Matriz de Riesgos Integrada'!$Y$10:$Y$485,O3)</f>
        <v>0</v>
      </c>
      <c r="S3" s="34"/>
    </row>
    <row r="4" spans="1:21" s="33" customFormat="1" x14ac:dyDescent="0.25">
      <c r="A4" s="37" t="s">
        <v>32</v>
      </c>
      <c r="B4" s="37" t="s">
        <v>92</v>
      </c>
      <c r="C4" s="37" t="s">
        <v>79</v>
      </c>
      <c r="E4" s="47" t="s">
        <v>14</v>
      </c>
      <c r="G4" s="47" t="s">
        <v>4</v>
      </c>
      <c r="H4" s="42">
        <f>COUNTIF('Matriz de Riesgos Integrada'!$F$8:$F$485,G4)</f>
        <v>41</v>
      </c>
      <c r="K4" s="47" t="s">
        <v>98</v>
      </c>
      <c r="M4" s="61" t="s">
        <v>137</v>
      </c>
      <c r="N4" s="42">
        <f>COUNTIF('Matriz de Riesgos Integrada'!$W$10:$W$485,M4)</f>
        <v>0</v>
      </c>
      <c r="O4" s="47" t="s">
        <v>131</v>
      </c>
      <c r="P4" s="42">
        <f>COUNTIF('Matriz de Riesgos Integrada'!$Y$10:$Y$485,O4)</f>
        <v>0</v>
      </c>
      <c r="S4" s="34"/>
    </row>
    <row r="5" spans="1:21" s="33" customFormat="1" x14ac:dyDescent="0.25">
      <c r="C5" s="37" t="s">
        <v>115</v>
      </c>
      <c r="E5" s="47" t="s">
        <v>11</v>
      </c>
      <c r="G5" s="47" t="s">
        <v>16</v>
      </c>
      <c r="H5" s="42">
        <f>COUNTIF('Matriz de Riesgos Integrada'!$F$8:$F$485,G5)</f>
        <v>8</v>
      </c>
      <c r="K5" s="47" t="s">
        <v>99</v>
      </c>
      <c r="M5" s="61" t="s">
        <v>138</v>
      </c>
      <c r="N5" s="42">
        <f>COUNTIF('Matriz de Riesgos Integrada'!$W$10:$W$485,M5)</f>
        <v>0</v>
      </c>
      <c r="O5" s="47" t="s">
        <v>132</v>
      </c>
      <c r="P5" s="42">
        <f>COUNTIF('Matriz de Riesgos Integrada'!$Y$10:$Y$485,O5)</f>
        <v>0</v>
      </c>
      <c r="S5" s="34"/>
    </row>
    <row r="6" spans="1:21" s="33" customFormat="1" ht="15" customHeight="1" x14ac:dyDescent="0.25">
      <c r="A6" s="36" t="s">
        <v>1</v>
      </c>
      <c r="E6" s="47" t="s">
        <v>10</v>
      </c>
      <c r="G6" s="55" t="s">
        <v>15</v>
      </c>
      <c r="H6" s="42">
        <f>COUNTIF('Matriz de Riesgos Integrada'!$F$8:$F$485,G6)</f>
        <v>4</v>
      </c>
      <c r="K6" s="47" t="s">
        <v>101</v>
      </c>
      <c r="M6" s="61" t="s">
        <v>136</v>
      </c>
      <c r="N6" s="42">
        <f>COUNTIF('Matriz de Riesgos Integrada'!$W$10:$W$485,M6)</f>
        <v>0</v>
      </c>
      <c r="O6" s="47" t="s">
        <v>133</v>
      </c>
      <c r="P6" s="42">
        <f>COUNTIF('Matriz de Riesgos Integrada'!$Y$10:$Y$485,O6)</f>
        <v>0</v>
      </c>
      <c r="S6" s="34"/>
    </row>
    <row r="7" spans="1:21" s="33" customFormat="1" ht="24" customHeight="1" x14ac:dyDescent="0.25">
      <c r="A7" s="9" t="s">
        <v>83</v>
      </c>
      <c r="B7" s="42" t="e">
        <f>SUM(B27:B29)</f>
        <v>#REF!</v>
      </c>
      <c r="G7" s="55" t="s">
        <v>36</v>
      </c>
      <c r="H7" s="42">
        <f>COUNTIF('Matriz de Riesgos Integrada'!$F$8:$F$485,G7)</f>
        <v>0</v>
      </c>
      <c r="K7" s="47" t="s">
        <v>100</v>
      </c>
      <c r="M7" s="61" t="s">
        <v>144</v>
      </c>
      <c r="N7" s="42">
        <f>$B$54-SUM(N3:N6)</f>
        <v>70</v>
      </c>
      <c r="O7" s="61" t="s">
        <v>144</v>
      </c>
      <c r="P7" s="42">
        <f>$B$54-SUM(P3:P6)</f>
        <v>70</v>
      </c>
      <c r="S7" s="34"/>
    </row>
    <row r="8" spans="1:21" s="33" customFormat="1" x14ac:dyDescent="0.25">
      <c r="A8" s="9" t="s">
        <v>5</v>
      </c>
      <c r="B8" s="42" t="e">
        <f>SUM(B30:B31)</f>
        <v>#REF!</v>
      </c>
      <c r="G8" s="55" t="s">
        <v>37</v>
      </c>
      <c r="H8" s="42">
        <f>COUNTIF('Matriz de Riesgos Integrada'!$F$8:$F$485,G8)</f>
        <v>1</v>
      </c>
      <c r="K8" s="47" t="s">
        <v>102</v>
      </c>
      <c r="M8" s="60"/>
      <c r="N8" s="60"/>
      <c r="O8" s="60"/>
      <c r="R8" s="36" t="s">
        <v>3</v>
      </c>
      <c r="S8" s="32"/>
    </row>
    <row r="9" spans="1:21" s="33" customFormat="1" x14ac:dyDescent="0.25">
      <c r="A9" s="9" t="s">
        <v>6</v>
      </c>
      <c r="B9" s="42" t="e">
        <f>SUM(B32:B33)</f>
        <v>#REF!</v>
      </c>
      <c r="G9" s="55" t="s">
        <v>38</v>
      </c>
      <c r="H9" s="42">
        <f>COUNTIF('Matriz de Riesgos Integrada'!$F$8:$F$485,G9)</f>
        <v>5</v>
      </c>
      <c r="K9" s="47" t="s">
        <v>103</v>
      </c>
      <c r="M9" s="60"/>
      <c r="N9" s="60"/>
      <c r="O9" s="60"/>
      <c r="R9" s="103">
        <v>1</v>
      </c>
      <c r="S9" s="134">
        <f>COUNTIF('Matriz de Riesgos Integrada'!$U$51:$U$71,R9)</f>
        <v>0</v>
      </c>
    </row>
    <row r="10" spans="1:21" s="33" customFormat="1" ht="24" customHeight="1" x14ac:dyDescent="0.25">
      <c r="A10" s="9" t="s">
        <v>9</v>
      </c>
      <c r="B10" s="42" t="e">
        <f>SUM(B34:B36)</f>
        <v>#REF!</v>
      </c>
      <c r="G10" s="55" t="s">
        <v>121</v>
      </c>
      <c r="H10" s="42">
        <f>COUNTIF('Matriz de Riesgos Integrada'!$F$8:$F$485,G10)</f>
        <v>0</v>
      </c>
      <c r="K10" s="47" t="s">
        <v>104</v>
      </c>
      <c r="L10" s="58"/>
      <c r="M10" s="60"/>
      <c r="N10" s="60"/>
      <c r="O10" s="60"/>
      <c r="P10" s="58"/>
      <c r="Q10" s="58"/>
      <c r="R10" s="103">
        <v>2</v>
      </c>
      <c r="S10" s="134">
        <f>COUNTIF('Matriz de Riesgos Integrada'!$U$51:$U$71,R10)</f>
        <v>0</v>
      </c>
    </row>
    <row r="11" spans="1:21" s="33" customFormat="1" x14ac:dyDescent="0.25">
      <c r="A11" s="9" t="s">
        <v>84</v>
      </c>
      <c r="B11" s="42" t="e">
        <f>SUM(B35:B36)</f>
        <v>#REF!</v>
      </c>
      <c r="G11" s="47" t="s">
        <v>123</v>
      </c>
      <c r="H11" s="42">
        <f>COUNTIF('Matriz de Riesgos Integrada'!$F$8:$F$485,G11)</f>
        <v>0</v>
      </c>
      <c r="K11" s="77" t="s">
        <v>167</v>
      </c>
      <c r="L11" s="60"/>
      <c r="M11" s="60"/>
      <c r="N11" s="60"/>
      <c r="O11" s="60"/>
      <c r="P11" s="60"/>
      <c r="Q11" s="60"/>
      <c r="R11" s="103">
        <v>3</v>
      </c>
      <c r="S11" s="134">
        <f>COUNTIF('Matriz de Riesgos Integrada'!$U$51:$U$71,R11)</f>
        <v>0</v>
      </c>
      <c r="T11" s="443"/>
      <c r="U11" s="443"/>
    </row>
    <row r="12" spans="1:21" s="33" customFormat="1" x14ac:dyDescent="0.25">
      <c r="A12" s="79" t="s">
        <v>186</v>
      </c>
      <c r="B12" s="71"/>
      <c r="G12" s="70"/>
      <c r="H12" s="71"/>
      <c r="K12" s="99"/>
      <c r="L12" s="60"/>
      <c r="M12" s="60"/>
      <c r="N12" s="60"/>
      <c r="O12" s="60"/>
      <c r="P12" s="60"/>
      <c r="Q12" s="60"/>
      <c r="R12" s="103">
        <v>4</v>
      </c>
      <c r="S12" s="134">
        <f>COUNTIF('Matriz de Riesgos Integrada'!$U$51:$U$71,R12)</f>
        <v>0</v>
      </c>
      <c r="T12" s="94"/>
      <c r="U12" s="94"/>
    </row>
    <row r="13" spans="1:21" s="33" customFormat="1" x14ac:dyDescent="0.25">
      <c r="A13" s="79" t="s">
        <v>5</v>
      </c>
      <c r="B13" s="71"/>
      <c r="G13" s="70"/>
      <c r="H13" s="71"/>
      <c r="K13" s="99"/>
      <c r="L13" s="60"/>
      <c r="M13" s="60"/>
      <c r="N13" s="60"/>
      <c r="O13" s="60"/>
      <c r="P13" s="60"/>
      <c r="Q13" s="60"/>
      <c r="R13" s="103">
        <v>5</v>
      </c>
      <c r="S13" s="134">
        <f>COUNTIF('Matriz de Riesgos Integrada'!$U$51:$U$71,R13)</f>
        <v>0</v>
      </c>
      <c r="T13" s="94"/>
      <c r="U13" s="94"/>
    </row>
    <row r="14" spans="1:21" s="33" customFormat="1" x14ac:dyDescent="0.25">
      <c r="A14" s="79" t="s">
        <v>6</v>
      </c>
      <c r="B14" s="71"/>
      <c r="C14" s="115" t="s">
        <v>287</v>
      </c>
      <c r="G14" s="70"/>
      <c r="H14" s="71"/>
      <c r="K14" s="99"/>
      <c r="L14" s="60"/>
      <c r="M14" s="60"/>
      <c r="N14" s="60"/>
      <c r="O14" s="60"/>
      <c r="P14" s="60"/>
      <c r="Q14" s="60"/>
      <c r="R14" s="38">
        <v>6</v>
      </c>
      <c r="S14" s="134">
        <f>COUNTIF('Matriz de Riesgos Integrada'!$U$51:$U$71,R14)</f>
        <v>0</v>
      </c>
      <c r="T14" s="94"/>
      <c r="U14" s="94"/>
    </row>
    <row r="15" spans="1:21" s="33" customFormat="1" x14ac:dyDescent="0.25">
      <c r="A15" s="79" t="s">
        <v>9</v>
      </c>
      <c r="B15" s="71"/>
      <c r="C15" s="33">
        <v>4</v>
      </c>
      <c r="G15" s="70"/>
      <c r="H15" s="71"/>
      <c r="K15" s="99"/>
      <c r="L15" s="60"/>
      <c r="M15" s="60"/>
      <c r="N15" s="60"/>
      <c r="O15" s="60"/>
      <c r="P15" s="60"/>
      <c r="Q15" s="60"/>
      <c r="R15" s="103">
        <v>10</v>
      </c>
      <c r="S15" s="134">
        <f>COUNTIF('Matriz de Riesgos Integrada'!$U$51:$U$71,R15)</f>
        <v>0</v>
      </c>
      <c r="T15" s="94"/>
      <c r="U15" s="94"/>
    </row>
    <row r="16" spans="1:21" s="33" customFormat="1" x14ac:dyDescent="0.25">
      <c r="A16" s="79" t="s">
        <v>187</v>
      </c>
      <c r="B16" s="71"/>
      <c r="C16" s="33">
        <v>5.6</v>
      </c>
      <c r="G16" s="70"/>
      <c r="H16" s="71"/>
      <c r="K16" s="99"/>
      <c r="L16" s="60"/>
      <c r="M16" s="60"/>
      <c r="N16" s="60"/>
      <c r="O16" s="60"/>
      <c r="P16" s="60"/>
      <c r="Q16" s="60"/>
      <c r="R16" s="103">
        <v>12</v>
      </c>
      <c r="S16" s="134">
        <f>COUNTIF('Matriz de Riesgos Integrada'!$U$51:$U$71,R16)</f>
        <v>0</v>
      </c>
      <c r="T16" s="94"/>
      <c r="U16" s="94"/>
    </row>
    <row r="17" spans="1:27" s="33" customFormat="1" x14ac:dyDescent="0.25">
      <c r="A17" s="79" t="s">
        <v>174</v>
      </c>
      <c r="B17" s="71"/>
      <c r="C17" s="33">
        <v>7.8</v>
      </c>
      <c r="G17" s="70"/>
      <c r="H17" s="71"/>
      <c r="K17" s="101" t="s">
        <v>50</v>
      </c>
      <c r="L17" s="101" t="s">
        <v>50</v>
      </c>
      <c r="M17" s="60"/>
      <c r="N17" s="60"/>
      <c r="O17" s="60"/>
      <c r="P17" s="60"/>
      <c r="Q17" s="60"/>
      <c r="R17" s="103">
        <v>15</v>
      </c>
      <c r="S17" s="134">
        <f>COUNTIF('Matriz de Riesgos Integrada'!$U$51:$U$71,R17)</f>
        <v>19</v>
      </c>
      <c r="T17" s="94"/>
      <c r="U17" s="94"/>
    </row>
    <row r="18" spans="1:27" s="33" customFormat="1" x14ac:dyDescent="0.25">
      <c r="A18" s="79" t="s">
        <v>89</v>
      </c>
      <c r="B18" s="71"/>
      <c r="C18" s="33">
        <v>10.9</v>
      </c>
      <c r="G18" s="36" t="s">
        <v>2</v>
      </c>
      <c r="H18" s="71"/>
      <c r="K18" s="101" t="s">
        <v>49</v>
      </c>
      <c r="L18" s="101" t="s">
        <v>8</v>
      </c>
      <c r="M18" s="60"/>
      <c r="N18" s="60"/>
      <c r="O18" s="60"/>
      <c r="P18" s="60"/>
      <c r="Q18" s="60"/>
      <c r="R18" s="103">
        <v>30</v>
      </c>
      <c r="S18" s="134">
        <f>COUNTIF('Matriz de Riesgos Integrada'!$U$51:$U$71,R18)</f>
        <v>0</v>
      </c>
      <c r="T18" s="94"/>
      <c r="U18" s="94"/>
      <c r="W18" s="81">
        <v>1</v>
      </c>
      <c r="X18" s="81">
        <v>2</v>
      </c>
      <c r="Y18" s="82">
        <v>5</v>
      </c>
      <c r="Z18" s="83">
        <v>15</v>
      </c>
      <c r="AA18" s="84">
        <v>40</v>
      </c>
    </row>
    <row r="19" spans="1:27" s="33" customFormat="1" x14ac:dyDescent="0.25">
      <c r="A19" s="79" t="s">
        <v>179</v>
      </c>
      <c r="B19" s="71"/>
      <c r="G19" s="166" t="s">
        <v>50</v>
      </c>
      <c r="H19" s="71"/>
      <c r="K19" s="101" t="s">
        <v>8</v>
      </c>
      <c r="L19" s="165" t="s">
        <v>171</v>
      </c>
      <c r="M19" s="60"/>
      <c r="N19" s="60"/>
      <c r="O19" s="60"/>
      <c r="P19" s="60"/>
      <c r="Q19" s="60"/>
      <c r="R19" s="38">
        <v>40</v>
      </c>
      <c r="S19" s="134">
        <f>COUNTIF('Matriz de Riesgos Integrada'!$U$51:$U$71,R19)</f>
        <v>0</v>
      </c>
      <c r="T19" s="94"/>
      <c r="U19" s="94"/>
      <c r="W19" s="81">
        <v>2</v>
      </c>
      <c r="X19" s="81">
        <v>4</v>
      </c>
      <c r="Y19" s="82">
        <v>10</v>
      </c>
      <c r="Z19" s="83">
        <v>30</v>
      </c>
      <c r="AA19" s="84">
        <v>80</v>
      </c>
    </row>
    <row r="20" spans="1:27" s="33" customFormat="1" x14ac:dyDescent="0.25">
      <c r="A20" s="79" t="s">
        <v>182</v>
      </c>
      <c r="B20" s="71"/>
      <c r="G20" s="166" t="s">
        <v>49</v>
      </c>
      <c r="H20" s="71"/>
      <c r="K20" s="101" t="s">
        <v>43</v>
      </c>
      <c r="L20" s="165" t="s">
        <v>86</v>
      </c>
      <c r="M20" s="60"/>
      <c r="N20" s="60"/>
      <c r="O20" s="60"/>
      <c r="P20" s="60"/>
      <c r="Q20" s="60"/>
      <c r="R20" s="38">
        <v>45</v>
      </c>
      <c r="S20" s="134">
        <f>COUNTIF('Matriz de Riesgos Integrada'!$U$51:$U$71,R20)</f>
        <v>0</v>
      </c>
      <c r="T20" s="94"/>
      <c r="U20" s="94"/>
      <c r="W20" s="81">
        <v>3</v>
      </c>
      <c r="X20" s="82">
        <v>6</v>
      </c>
      <c r="Y20" s="83">
        <v>15</v>
      </c>
      <c r="Z20" s="84">
        <v>45</v>
      </c>
      <c r="AA20" s="84">
        <v>120</v>
      </c>
    </row>
    <row r="21" spans="1:27" s="33" customFormat="1" x14ac:dyDescent="0.25">
      <c r="A21" s="98"/>
      <c r="B21" s="71"/>
      <c r="G21" s="166" t="s">
        <v>8</v>
      </c>
      <c r="H21" s="71"/>
      <c r="K21" s="102" t="s">
        <v>185</v>
      </c>
      <c r="L21" s="102"/>
      <c r="M21" s="60"/>
      <c r="N21" s="60"/>
      <c r="O21" s="60"/>
      <c r="P21" s="60"/>
      <c r="Q21" s="60"/>
      <c r="R21" s="38">
        <v>75</v>
      </c>
      <c r="S21" s="134">
        <f>COUNTIF('Matriz de Riesgos Integrada'!$U$51:$U$71,R21)</f>
        <v>0</v>
      </c>
      <c r="T21" s="94"/>
      <c r="U21" s="94"/>
      <c r="W21" s="82">
        <v>6</v>
      </c>
      <c r="X21" s="83">
        <v>12</v>
      </c>
      <c r="Y21" s="83">
        <v>30</v>
      </c>
      <c r="Z21" s="84">
        <v>90</v>
      </c>
      <c r="AA21" s="84">
        <v>240</v>
      </c>
    </row>
    <row r="22" spans="1:27" s="33" customFormat="1" x14ac:dyDescent="0.25">
      <c r="A22" s="98"/>
      <c r="B22" s="71"/>
      <c r="G22" s="166" t="s">
        <v>43</v>
      </c>
      <c r="H22" s="71"/>
      <c r="K22" s="102"/>
      <c r="L22" s="60"/>
      <c r="M22" s="60"/>
      <c r="N22" s="60"/>
      <c r="O22" s="60"/>
      <c r="P22" s="60"/>
      <c r="Q22" s="60"/>
      <c r="R22" s="38">
        <v>80</v>
      </c>
      <c r="S22" s="134">
        <f>COUNTIF('Matriz de Riesgos Integrada'!$U$51:$U$71,R22)</f>
        <v>0</v>
      </c>
      <c r="T22" s="94"/>
      <c r="U22" s="94"/>
      <c r="W22" s="83">
        <v>15</v>
      </c>
      <c r="X22" s="83">
        <v>30</v>
      </c>
      <c r="Y22" s="84">
        <v>75</v>
      </c>
      <c r="Z22" s="84">
        <v>225</v>
      </c>
      <c r="AA22" s="84">
        <v>600</v>
      </c>
    </row>
    <row r="23" spans="1:27" s="33" customFormat="1" x14ac:dyDescent="0.25">
      <c r="A23" s="98"/>
      <c r="B23" s="71"/>
      <c r="G23" s="166" t="s">
        <v>85</v>
      </c>
      <c r="H23" s="71"/>
      <c r="K23" s="165"/>
      <c r="L23" s="60"/>
      <c r="M23" s="60"/>
      <c r="N23" s="60"/>
      <c r="O23" s="60"/>
      <c r="P23" s="60"/>
      <c r="Q23" s="60"/>
      <c r="R23" s="38">
        <v>120</v>
      </c>
      <c r="S23" s="134">
        <f>COUNTIF('Matriz de Riesgos Integrada'!$U$51:$U$71,R23)</f>
        <v>0</v>
      </c>
      <c r="T23" s="94"/>
      <c r="U23" s="94"/>
    </row>
    <row r="24" spans="1:27" s="33" customFormat="1" x14ac:dyDescent="0.25">
      <c r="A24" s="98"/>
      <c r="B24" s="71"/>
      <c r="G24" s="102" t="s">
        <v>185</v>
      </c>
      <c r="H24" s="71"/>
      <c r="K24" s="165"/>
      <c r="L24" s="60"/>
      <c r="M24" s="60"/>
      <c r="N24" s="60"/>
      <c r="O24" s="36" t="s">
        <v>3</v>
      </c>
      <c r="P24" s="32"/>
      <c r="Q24" s="60"/>
      <c r="R24" s="38">
        <v>225</v>
      </c>
      <c r="S24" s="134">
        <f>COUNTIF('Matriz de Riesgos Integrada'!$U$51:$U$71,R24)</f>
        <v>0</v>
      </c>
      <c r="T24" s="94"/>
      <c r="U24" s="94"/>
    </row>
    <row r="25" spans="1:27" s="33" customFormat="1" x14ac:dyDescent="0.25">
      <c r="B25" s="32"/>
      <c r="G25" s="93" t="s">
        <v>171</v>
      </c>
      <c r="M25" s="60"/>
      <c r="O25" s="103">
        <v>1</v>
      </c>
      <c r="P25" s="42" t="e">
        <f>COUNTIF('Matriz de Riesgos Integrada'!#REF!,O25)</f>
        <v>#REF!</v>
      </c>
      <c r="R25" s="38">
        <v>240</v>
      </c>
      <c r="S25" s="134">
        <f>COUNTIF('Matriz de Riesgos Integrada'!$U$51:$U$71,R25)</f>
        <v>0</v>
      </c>
      <c r="T25" s="443"/>
      <c r="U25" s="443"/>
    </row>
    <row r="26" spans="1:27" s="33" customFormat="1" x14ac:dyDescent="0.25">
      <c r="A26" s="36" t="s">
        <v>3</v>
      </c>
      <c r="B26" s="32"/>
      <c r="G26" s="93" t="s">
        <v>86</v>
      </c>
      <c r="H26" s="71"/>
      <c r="K26" s="36" t="s">
        <v>3</v>
      </c>
      <c r="L26" s="32"/>
      <c r="M26" s="60"/>
      <c r="O26" s="103">
        <v>2</v>
      </c>
      <c r="P26" s="42" t="e">
        <f>COUNTIF('Matriz de Riesgos Integrada'!#REF!,O26)</f>
        <v>#REF!</v>
      </c>
      <c r="R26" s="38">
        <v>600</v>
      </c>
      <c r="S26" s="134">
        <f>COUNTIF('Matriz de Riesgos Integrada'!$U$51:$U$71,R26)</f>
        <v>0</v>
      </c>
      <c r="T26" s="58"/>
      <c r="U26" s="58"/>
    </row>
    <row r="27" spans="1:27" s="33" customFormat="1" x14ac:dyDescent="0.25">
      <c r="A27" s="56">
        <v>1</v>
      </c>
      <c r="B27" s="42" t="e">
        <f>COUNTIF('Matriz de Riesgos Integrada'!#REF!,A27)</f>
        <v>#REF!</v>
      </c>
      <c r="E27" s="36" t="s">
        <v>284</v>
      </c>
      <c r="G27" s="100"/>
      <c r="H27" s="71"/>
      <c r="K27" s="103">
        <v>1</v>
      </c>
      <c r="L27" s="42" t="e">
        <f>COUNTIF('Matriz de Riesgos Integrada'!#REF!,K27)</f>
        <v>#REF!</v>
      </c>
      <c r="M27" s="60"/>
      <c r="O27" s="103">
        <v>3</v>
      </c>
      <c r="P27" s="42" t="e">
        <f>COUNTIF('Matriz de Riesgos Integrada'!#REF!,O27)</f>
        <v>#REF!</v>
      </c>
      <c r="T27" s="58"/>
      <c r="U27" s="58"/>
    </row>
    <row r="28" spans="1:27" s="33" customFormat="1" x14ac:dyDescent="0.25">
      <c r="A28" s="56">
        <v>2</v>
      </c>
      <c r="B28" s="42" t="e">
        <f>COUNTIF('Matriz de Riesgos Integrada'!#REF!,A28)</f>
        <v>#REF!</v>
      </c>
      <c r="E28" s="171" t="s">
        <v>327</v>
      </c>
      <c r="G28" s="100"/>
      <c r="H28" s="71"/>
      <c r="K28" s="103">
        <v>2</v>
      </c>
      <c r="L28" s="42" t="e">
        <f>COUNTIF('Matriz de Riesgos Integrada'!#REF!,K28)</f>
        <v>#REF!</v>
      </c>
      <c r="M28" s="60"/>
      <c r="O28" s="103">
        <v>4</v>
      </c>
      <c r="P28" s="42" t="e">
        <f>COUNTIF('Matriz de Riesgos Integrada'!#REF!,O28)</f>
        <v>#REF!</v>
      </c>
      <c r="T28" s="58"/>
      <c r="U28" s="58"/>
    </row>
    <row r="29" spans="1:27" s="33" customFormat="1" x14ac:dyDescent="0.25">
      <c r="A29" s="56">
        <v>3</v>
      </c>
      <c r="B29" s="42" t="e">
        <f>COUNTIF('Matriz de Riesgos Integrada'!#REF!,A29)</f>
        <v>#REF!</v>
      </c>
      <c r="E29" s="95" t="s">
        <v>285</v>
      </c>
      <c r="G29" s="100"/>
      <c r="H29" s="71"/>
      <c r="K29" s="103">
        <v>3</v>
      </c>
      <c r="L29" s="42" t="e">
        <f>COUNTIF('Matriz de Riesgos Integrada'!#REF!,K29)</f>
        <v>#REF!</v>
      </c>
      <c r="M29" s="60"/>
      <c r="O29" s="103">
        <v>6</v>
      </c>
      <c r="P29" s="42" t="e">
        <f>COUNTIF('Matriz de Riesgos Integrada'!#REF!,O29)</f>
        <v>#REF!</v>
      </c>
      <c r="T29" s="58"/>
      <c r="U29" s="58"/>
    </row>
    <row r="30" spans="1:27" s="33" customFormat="1" x14ac:dyDescent="0.25">
      <c r="A30" s="56">
        <v>4</v>
      </c>
      <c r="B30" s="42" t="e">
        <f>COUNTIF('Matriz de Riesgos Integrada'!#REF!,A30)</f>
        <v>#REF!</v>
      </c>
      <c r="E30" s="141" t="s">
        <v>311</v>
      </c>
      <c r="H30" s="71"/>
      <c r="K30" s="103">
        <v>4</v>
      </c>
      <c r="L30" s="42" t="e">
        <f>COUNTIF('Matriz de Riesgos Integrada'!#REF!,K30)</f>
        <v>#REF!</v>
      </c>
      <c r="M30" s="60"/>
      <c r="O30" s="103">
        <v>8</v>
      </c>
      <c r="P30" s="42" t="e">
        <f>COUNTIF('Matriz de Riesgos Integrada'!#REF!,O30)</f>
        <v>#REF!</v>
      </c>
      <c r="T30" s="58"/>
      <c r="U30" s="58"/>
    </row>
    <row r="31" spans="1:27" s="33" customFormat="1" x14ac:dyDescent="0.25">
      <c r="A31" s="56">
        <v>5</v>
      </c>
      <c r="B31" s="42" t="e">
        <f>COUNTIF('Matriz de Riesgos Integrada'!#REF!,A31)</f>
        <v>#REF!</v>
      </c>
      <c r="E31" s="96" t="s">
        <v>286</v>
      </c>
      <c r="G31" s="70"/>
      <c r="H31" s="71"/>
      <c r="K31" s="103">
        <v>5</v>
      </c>
      <c r="L31" s="42" t="e">
        <f>COUNTIF('Matriz de Riesgos Integrada'!#REF!,K31)</f>
        <v>#REF!</v>
      </c>
      <c r="M31" s="60"/>
      <c r="O31" s="103">
        <v>9</v>
      </c>
      <c r="P31" s="42" t="e">
        <f>COUNTIF('Matriz de Riesgos Integrada'!#REF!,O31)</f>
        <v>#REF!</v>
      </c>
      <c r="T31" s="58"/>
      <c r="U31" s="58"/>
    </row>
    <row r="32" spans="1:27" s="33" customFormat="1" x14ac:dyDescent="0.25">
      <c r="A32" s="56">
        <v>6</v>
      </c>
      <c r="B32" s="42" t="e">
        <f>COUNTIF('Matriz de Riesgos Integrada'!#REF!,A32)</f>
        <v>#REF!</v>
      </c>
      <c r="E32" s="170" t="s">
        <v>326</v>
      </c>
      <c r="G32" s="70"/>
      <c r="H32" s="71"/>
      <c r="K32" s="103">
        <v>6</v>
      </c>
      <c r="L32" s="42" t="e">
        <f>COUNTIF('Matriz de Riesgos Integrada'!#REF!,K32)</f>
        <v>#REF!</v>
      </c>
      <c r="M32" s="60"/>
      <c r="O32" s="103">
        <v>12</v>
      </c>
      <c r="P32" s="42" t="e">
        <f>COUNTIF('Matriz de Riesgos Integrada'!#REF!,O32)</f>
        <v>#REF!</v>
      </c>
      <c r="T32" s="58"/>
      <c r="U32" s="58"/>
    </row>
    <row r="33" spans="1:21" s="33" customFormat="1" x14ac:dyDescent="0.25">
      <c r="A33" s="56">
        <v>7</v>
      </c>
      <c r="B33" s="42" t="e">
        <f>COUNTIF('Matriz de Riesgos Integrada'!#REF!,A33)</f>
        <v>#REF!</v>
      </c>
      <c r="E33" s="178" t="s">
        <v>353</v>
      </c>
      <c r="G33" s="70"/>
      <c r="H33" s="71"/>
      <c r="K33" s="103">
        <v>7</v>
      </c>
      <c r="L33" s="42" t="e">
        <f>COUNTIF('Matriz de Riesgos Integrada'!#REF!,K33)</f>
        <v>#REF!</v>
      </c>
      <c r="M33" s="60"/>
      <c r="O33" s="103">
        <v>16</v>
      </c>
      <c r="P33" s="42" t="e">
        <f>COUNTIF('Matriz de Riesgos Integrada'!#REF!,O33)</f>
        <v>#REF!</v>
      </c>
      <c r="T33" s="58"/>
      <c r="U33" s="58"/>
    </row>
    <row r="34" spans="1:21" s="33" customFormat="1" x14ac:dyDescent="0.25">
      <c r="A34" s="56">
        <v>8</v>
      </c>
      <c r="B34" s="42" t="e">
        <f>COUNTIF('Matriz de Riesgos Integrada'!#REF!,A34)</f>
        <v>#REF!</v>
      </c>
      <c r="E34" s="100"/>
      <c r="G34" s="70"/>
      <c r="H34" s="71"/>
      <c r="K34" s="103">
        <v>8</v>
      </c>
      <c r="L34" s="42" t="e">
        <f>COUNTIF('Matriz de Riesgos Integrada'!#REF!,K34)</f>
        <v>#REF!</v>
      </c>
      <c r="M34" s="60"/>
      <c r="O34" s="103"/>
      <c r="P34" s="42" t="e">
        <f>SUM(P25:P33)</f>
        <v>#REF!</v>
      </c>
      <c r="S34" s="35"/>
      <c r="T34" s="58"/>
      <c r="U34" s="58"/>
    </row>
    <row r="35" spans="1:21" s="33" customFormat="1" x14ac:dyDescent="0.25">
      <c r="A35" s="56">
        <v>9</v>
      </c>
      <c r="B35" s="42" t="e">
        <f>COUNTIF('Matriz de Riesgos Integrada'!#REF!,A35)</f>
        <v>#REF!</v>
      </c>
      <c r="E35" s="100"/>
      <c r="G35" s="70"/>
      <c r="H35" s="71"/>
      <c r="K35" s="103">
        <v>9</v>
      </c>
      <c r="L35" s="42" t="e">
        <f>COUNTIF('Matriz de Riesgos Integrada'!#REF!,K35)</f>
        <v>#REF!</v>
      </c>
      <c r="M35" s="60"/>
      <c r="P35" s="42"/>
      <c r="S35" s="35"/>
      <c r="T35" s="58"/>
      <c r="U35" s="58"/>
    </row>
    <row r="36" spans="1:21" s="33" customFormat="1" x14ac:dyDescent="0.25">
      <c r="A36" s="56">
        <v>10</v>
      </c>
      <c r="B36" s="42" t="e">
        <f>COUNTIF('Matriz de Riesgos Integrada'!#REF!,A36)</f>
        <v>#REF!</v>
      </c>
      <c r="E36" s="100"/>
      <c r="G36" s="70"/>
      <c r="H36" s="71"/>
      <c r="K36" s="103">
        <v>10</v>
      </c>
      <c r="L36" s="42" t="e">
        <f>COUNTIF('Matriz de Riesgos Integrada'!#REF!,K36)</f>
        <v>#REF!</v>
      </c>
      <c r="M36" s="60"/>
      <c r="O36" s="36" t="s">
        <v>300</v>
      </c>
      <c r="R36" s="135" t="s">
        <v>300</v>
      </c>
      <c r="S36" s="35"/>
      <c r="T36" s="58"/>
      <c r="U36" s="58"/>
    </row>
    <row r="37" spans="1:21" s="33" customFormat="1" x14ac:dyDescent="0.25">
      <c r="B37" s="42" t="e">
        <f>SUM(B27:B36)</f>
        <v>#REF!</v>
      </c>
      <c r="E37" s="98"/>
      <c r="G37" s="70"/>
      <c r="H37" s="71"/>
      <c r="L37" s="42" t="e">
        <f>SUM(L27:L36)</f>
        <v>#REF!</v>
      </c>
      <c r="M37" s="60"/>
      <c r="O37" s="125" t="s">
        <v>296</v>
      </c>
      <c r="P37" s="38" t="e">
        <f>SUM(P25:P26)</f>
        <v>#REF!</v>
      </c>
      <c r="R37" s="125" t="s">
        <v>305</v>
      </c>
      <c r="S37" s="136">
        <f>SUM(S9:S12)</f>
        <v>0</v>
      </c>
      <c r="T37" s="58"/>
      <c r="U37" s="58"/>
    </row>
    <row r="38" spans="1:21" s="33" customFormat="1" x14ac:dyDescent="0.25">
      <c r="B38" s="32"/>
      <c r="G38" s="70"/>
      <c r="H38" s="71"/>
      <c r="M38" s="60"/>
      <c r="O38" s="125" t="s">
        <v>297</v>
      </c>
      <c r="P38" s="38" t="e">
        <f>SUM(P27:P28)</f>
        <v>#REF!</v>
      </c>
      <c r="R38" s="125" t="s">
        <v>306</v>
      </c>
      <c r="S38" s="136">
        <f>SUM(S13:S15)</f>
        <v>0</v>
      </c>
      <c r="T38" s="58"/>
      <c r="U38" s="58"/>
    </row>
    <row r="39" spans="1:21" s="33" customFormat="1" x14ac:dyDescent="0.25">
      <c r="A39" s="36" t="s">
        <v>52</v>
      </c>
      <c r="O39" s="125" t="s">
        <v>298</v>
      </c>
      <c r="P39" s="38" t="e">
        <f>SUM(P29:P31)</f>
        <v>#REF!</v>
      </c>
      <c r="R39" s="125" t="s">
        <v>307</v>
      </c>
      <c r="S39" s="102">
        <f>SUM(S16:S18)</f>
        <v>19</v>
      </c>
    </row>
    <row r="40" spans="1:21" x14ac:dyDescent="0.25">
      <c r="A40" s="41" t="s">
        <v>44</v>
      </c>
      <c r="B40" s="42">
        <f>COUNTIF(A$42:A$48,A40)</f>
        <v>0</v>
      </c>
      <c r="K40" s="36" t="s">
        <v>300</v>
      </c>
      <c r="L40" s="33"/>
      <c r="M40" s="60"/>
      <c r="O40" s="126" t="s">
        <v>299</v>
      </c>
      <c r="P40" s="127" t="e">
        <f>SUM(P32:P33)</f>
        <v>#REF!</v>
      </c>
      <c r="R40" s="126" t="s">
        <v>308</v>
      </c>
      <c r="S40" s="137">
        <f>SUM(S19:S26)</f>
        <v>0</v>
      </c>
    </row>
    <row r="41" spans="1:21" x14ac:dyDescent="0.25">
      <c r="A41" s="43" t="s">
        <v>45</v>
      </c>
      <c r="B41" s="42">
        <f>COUNTIF(A$42:A$48,A41)</f>
        <v>0</v>
      </c>
      <c r="K41" s="79" t="s">
        <v>296</v>
      </c>
      <c r="L41" s="42" t="e">
        <f>SUM(L27:L30)</f>
        <v>#REF!</v>
      </c>
      <c r="M41" s="60"/>
    </row>
    <row r="42" spans="1:21" x14ac:dyDescent="0.25">
      <c r="A42" s="44" t="s">
        <v>46</v>
      </c>
      <c r="B42" s="42">
        <f>COUNTIF(A$42:A$48,A42)</f>
        <v>1</v>
      </c>
      <c r="E42" s="36" t="s">
        <v>105</v>
      </c>
      <c r="K42" s="79" t="s">
        <v>297</v>
      </c>
      <c r="L42" s="42" t="e">
        <f>SUM(L31)</f>
        <v>#REF!</v>
      </c>
      <c r="M42" s="60"/>
    </row>
    <row r="43" spans="1:21" x14ac:dyDescent="0.25">
      <c r="A43" s="45" t="s">
        <v>47</v>
      </c>
      <c r="B43" s="42">
        <f>COUNTIF(A$42:A$48,A43)</f>
        <v>1</v>
      </c>
      <c r="E43" s="47" t="s">
        <v>61</v>
      </c>
      <c r="K43" s="79" t="s">
        <v>298</v>
      </c>
      <c r="L43" s="42" t="e">
        <f>SUM(L32:L33)</f>
        <v>#REF!</v>
      </c>
      <c r="M43" s="60"/>
    </row>
    <row r="44" spans="1:21" x14ac:dyDescent="0.25">
      <c r="A44" s="49" t="s">
        <v>48</v>
      </c>
      <c r="B44" s="42">
        <f>SUM(B40:B43)</f>
        <v>2</v>
      </c>
      <c r="E44" s="170" t="s">
        <v>330</v>
      </c>
      <c r="K44" s="446" t="s">
        <v>299</v>
      </c>
      <c r="L44" s="444" t="e">
        <f>SUM(L34:L36)</f>
        <v>#REF!</v>
      </c>
      <c r="M44" s="60"/>
    </row>
    <row r="45" spans="1:21" x14ac:dyDescent="0.25">
      <c r="E45" s="47" t="s">
        <v>106</v>
      </c>
      <c r="K45" s="447"/>
      <c r="L45" s="445"/>
      <c r="M45" s="60"/>
    </row>
    <row r="46" spans="1:21" x14ac:dyDescent="0.25">
      <c r="E46" s="47" t="s">
        <v>107</v>
      </c>
      <c r="N46" s="46"/>
    </row>
    <row r="47" spans="1:21" s="31" customFormat="1" x14ac:dyDescent="0.25">
      <c r="A47" s="36" t="s">
        <v>60</v>
      </c>
      <c r="E47" s="47" t="s">
        <v>108</v>
      </c>
    </row>
    <row r="48" spans="1:21" s="31" customFormat="1" x14ac:dyDescent="0.25">
      <c r="A48" s="47" t="s">
        <v>61</v>
      </c>
      <c r="E48" s="47" t="s">
        <v>109</v>
      </c>
    </row>
    <row r="49" spans="1:5" s="31" customFormat="1" x14ac:dyDescent="0.25">
      <c r="A49" s="170" t="s">
        <v>331</v>
      </c>
      <c r="B49" s="42">
        <f>COUNTIF('Matriz de Riesgos Integrada'!$C$10:$C$485,A49)</f>
        <v>16</v>
      </c>
      <c r="E49" s="47" t="s">
        <v>110</v>
      </c>
    </row>
    <row r="50" spans="1:5" s="31" customFormat="1" x14ac:dyDescent="0.25">
      <c r="A50" s="170" t="s">
        <v>328</v>
      </c>
      <c r="B50" s="42">
        <f>COUNTIF('Matriz de Riesgos Integrada'!$C$10:$C$485,A50)</f>
        <v>44</v>
      </c>
      <c r="E50" s="47" t="s">
        <v>111</v>
      </c>
    </row>
    <row r="51" spans="1:5" s="31" customFormat="1" x14ac:dyDescent="0.25">
      <c r="A51" s="59" t="s">
        <v>62</v>
      </c>
      <c r="B51" s="42">
        <f>COUNTIF('Matriz de Riesgos Integrada'!$C$10:$C$485,A51)</f>
        <v>1</v>
      </c>
      <c r="E51" s="47" t="s">
        <v>112</v>
      </c>
    </row>
    <row r="52" spans="1:5" s="31" customFormat="1" x14ac:dyDescent="0.25">
      <c r="A52" s="59" t="s">
        <v>63</v>
      </c>
      <c r="B52" s="42">
        <f>COUNTIF('Matriz de Riesgos Integrada'!$C$10:$C$485,A52)</f>
        <v>9</v>
      </c>
      <c r="E52" s="47" t="s">
        <v>113</v>
      </c>
    </row>
    <row r="53" spans="1:5" s="31" customFormat="1" ht="30" x14ac:dyDescent="0.25">
      <c r="A53" s="172" t="s">
        <v>329</v>
      </c>
      <c r="B53" s="42">
        <f>COUNTIF('Matriz de Riesgos Integrada'!$C$10:$C$485,A53)</f>
        <v>0</v>
      </c>
      <c r="E53" s="47" t="s">
        <v>114</v>
      </c>
    </row>
    <row r="54" spans="1:5" s="31" customFormat="1" x14ac:dyDescent="0.25">
      <c r="B54" s="62">
        <f>SUM(B49:B53)</f>
        <v>70</v>
      </c>
      <c r="E54" s="47" t="s">
        <v>116</v>
      </c>
    </row>
    <row r="55" spans="1:5" s="31" customFormat="1" x14ac:dyDescent="0.25">
      <c r="A55" s="48"/>
    </row>
    <row r="56" spans="1:5" s="31" customFormat="1" x14ac:dyDescent="0.25">
      <c r="A56" s="36" t="s">
        <v>64</v>
      </c>
    </row>
    <row r="57" spans="1:5" s="31" customFormat="1" ht="45" x14ac:dyDescent="0.25">
      <c r="A57" s="47" t="s">
        <v>65</v>
      </c>
      <c r="B57" s="47" t="s">
        <v>66</v>
      </c>
      <c r="C57" s="42" t="s">
        <v>168</v>
      </c>
      <c r="D57" s="42" t="s">
        <v>142</v>
      </c>
    </row>
    <row r="58" spans="1:5" s="31" customFormat="1" x14ac:dyDescent="0.25">
      <c r="A58" s="47" t="s">
        <v>67</v>
      </c>
      <c r="B58" s="47" t="s">
        <v>63</v>
      </c>
      <c r="C58" s="42" t="e">
        <f>COUNTIFS('Matriz de Riesgos Integrada'!#REF!,$A58,'Matriz de Riesgos Integrada'!#REF!,"SI")</f>
        <v>#REF!</v>
      </c>
      <c r="D58" s="69" t="e">
        <f>COUNTIF('Matriz de Riesgos Integrada'!$B$10:$B$485,A58)-C58</f>
        <v>#REF!</v>
      </c>
    </row>
    <row r="59" spans="1:5" s="31" customFormat="1" x14ac:dyDescent="0.25">
      <c r="A59" s="47" t="s">
        <v>68</v>
      </c>
      <c r="B59" s="47" t="s">
        <v>63</v>
      </c>
      <c r="C59" s="42" t="e">
        <f>COUNTIFS('Matriz de Riesgos Integrada'!#REF!,$A59,'Matriz de Riesgos Integrada'!#REF!,"SI")</f>
        <v>#REF!</v>
      </c>
      <c r="D59" s="69" t="e">
        <f>COUNTIF('Matriz de Riesgos Integrada'!$B$10:$B$485,A59)-C59</f>
        <v>#REF!</v>
      </c>
    </row>
    <row r="60" spans="1:5" s="31" customFormat="1" x14ac:dyDescent="0.25">
      <c r="A60" s="186" t="s">
        <v>356</v>
      </c>
      <c r="B60" s="47" t="s">
        <v>63</v>
      </c>
      <c r="C60" s="42" t="e">
        <f>COUNTIFS('Matriz de Riesgos Integrada'!#REF!,$A60,'Matriz de Riesgos Integrada'!#REF!,"SI")</f>
        <v>#REF!</v>
      </c>
      <c r="D60" s="69" t="e">
        <f>COUNTIF('Matriz de Riesgos Integrada'!$B$10:$B$485,A60)-C60</f>
        <v>#REF!</v>
      </c>
    </row>
    <row r="61" spans="1:5" s="31" customFormat="1" x14ac:dyDescent="0.25">
      <c r="A61" s="47" t="s">
        <v>117</v>
      </c>
      <c r="B61" s="170" t="s">
        <v>331</v>
      </c>
      <c r="C61" s="42" t="e">
        <f>COUNTIFS('Matriz de Riesgos Integrada'!#REF!,$A61,'Matriz de Riesgos Integrada'!#REF!,"SI")</f>
        <v>#REF!</v>
      </c>
      <c r="D61" s="69" t="e">
        <f>COUNTIF('Matriz de Riesgos Integrada'!$B$10:$B$485,A61)-C61</f>
        <v>#REF!</v>
      </c>
    </row>
    <row r="62" spans="1:5" s="31" customFormat="1" x14ac:dyDescent="0.25">
      <c r="A62" s="170" t="s">
        <v>344</v>
      </c>
      <c r="B62" s="170" t="s">
        <v>62</v>
      </c>
      <c r="C62" s="42" t="e">
        <f>COUNTIFS('Matriz de Riesgos Integrada'!#REF!,$A62,'Matriz de Riesgos Integrada'!#REF!,"SI")</f>
        <v>#REF!</v>
      </c>
      <c r="D62" s="69" t="e">
        <f>COUNTIF('Matriz de Riesgos Integrada'!$B$10:$B$485,A62)-C62</f>
        <v>#REF!</v>
      </c>
    </row>
    <row r="63" spans="1:5" s="31" customFormat="1" x14ac:dyDescent="0.25">
      <c r="A63" s="47" t="s">
        <v>69</v>
      </c>
      <c r="B63" s="170" t="s">
        <v>331</v>
      </c>
      <c r="C63" s="42" t="e">
        <f>COUNTIFS('Matriz de Riesgos Integrada'!#REF!,$A63,'Matriz de Riesgos Integrada'!#REF!,"SI")</f>
        <v>#REF!</v>
      </c>
      <c r="D63" s="69" t="e">
        <f>COUNTIF('Matriz de Riesgos Integrada'!$B$10:$B$485,A63)-C63</f>
        <v>#REF!</v>
      </c>
    </row>
    <row r="64" spans="1:5" s="31" customFormat="1" x14ac:dyDescent="0.25">
      <c r="A64" s="47" t="s">
        <v>70</v>
      </c>
      <c r="B64" s="170" t="s">
        <v>328</v>
      </c>
      <c r="C64" s="42" t="e">
        <f>COUNTIFS('Matriz de Riesgos Integrada'!#REF!,$A64,'Matriz de Riesgos Integrada'!#REF!,"SI")</f>
        <v>#REF!</v>
      </c>
      <c r="D64" s="69" t="e">
        <f>COUNTIF('Matriz de Riesgos Integrada'!$B$10:$B$485,A64)-C64</f>
        <v>#REF!</v>
      </c>
    </row>
    <row r="65" spans="1:4" s="31" customFormat="1" x14ac:dyDescent="0.25">
      <c r="A65" s="47" t="s">
        <v>71</v>
      </c>
      <c r="B65" s="170" t="s">
        <v>328</v>
      </c>
      <c r="C65" s="42" t="e">
        <f>COUNTIFS('Matriz de Riesgos Integrada'!#REF!,$A65,'Matriz de Riesgos Integrada'!#REF!,"SI")</f>
        <v>#REF!</v>
      </c>
      <c r="D65" s="69" t="e">
        <f>COUNTIF('Matriz de Riesgos Integrada'!$B$10:$B$485,A65)-C65</f>
        <v>#REF!</v>
      </c>
    </row>
    <row r="66" spans="1:4" s="31" customFormat="1" x14ac:dyDescent="0.25">
      <c r="A66" s="47" t="s">
        <v>72</v>
      </c>
      <c r="B66" s="170" t="s">
        <v>328</v>
      </c>
      <c r="C66" s="42" t="e">
        <f>COUNTIFS('Matriz de Riesgos Integrada'!#REF!,$A66,'Matriz de Riesgos Integrada'!#REF!,"SI")</f>
        <v>#REF!</v>
      </c>
      <c r="D66" s="69" t="e">
        <f>COUNTIF('Matriz de Riesgos Integrada'!$B$10:$B$485,A66)-C66</f>
        <v>#REF!</v>
      </c>
    </row>
    <row r="67" spans="1:4" s="31" customFormat="1" x14ac:dyDescent="0.25">
      <c r="A67" s="47" t="s">
        <v>73</v>
      </c>
      <c r="B67" s="170" t="s">
        <v>328</v>
      </c>
      <c r="C67" s="42" t="e">
        <f>COUNTIFS('Matriz de Riesgos Integrada'!#REF!,$A67,'Matriz de Riesgos Integrada'!#REF!,"SI")</f>
        <v>#REF!</v>
      </c>
      <c r="D67" s="69" t="e">
        <f>COUNTIF('Matriz de Riesgos Integrada'!$B$10:$B$485,A67)-C67</f>
        <v>#REF!</v>
      </c>
    </row>
    <row r="68" spans="1:4" s="31" customFormat="1" x14ac:dyDescent="0.25">
      <c r="A68" s="47" t="s">
        <v>74</v>
      </c>
      <c r="B68" s="170" t="s">
        <v>328</v>
      </c>
      <c r="C68" s="42" t="e">
        <f>COUNTIFS('Matriz de Riesgos Integrada'!#REF!,$A68,'Matriz de Riesgos Integrada'!#REF!,"SI")</f>
        <v>#REF!</v>
      </c>
      <c r="D68" s="69" t="e">
        <f>COUNTIF('Matriz de Riesgos Integrada'!$B$10:$B$485,A68)-C68</f>
        <v>#REF!</v>
      </c>
    </row>
    <row r="69" spans="1:4" s="31" customFormat="1" x14ac:dyDescent="0.25">
      <c r="A69" s="47" t="s">
        <v>75</v>
      </c>
      <c r="B69" s="170" t="s">
        <v>328</v>
      </c>
      <c r="C69" s="42" t="e">
        <f>COUNTIFS('Matriz de Riesgos Integrada'!#REF!,$A69,'Matriz de Riesgos Integrada'!#REF!,"SI")</f>
        <v>#REF!</v>
      </c>
      <c r="D69" s="69" t="e">
        <f>COUNTIF('Matriz de Riesgos Integrada'!$B$10:$B$485,A69)-C69</f>
        <v>#REF!</v>
      </c>
    </row>
    <row r="70" spans="1:4" s="31" customFormat="1" x14ac:dyDescent="0.25">
      <c r="A70" s="47" t="s">
        <v>76</v>
      </c>
      <c r="B70" s="170" t="s">
        <v>328</v>
      </c>
      <c r="C70" s="42" t="e">
        <f>COUNTIFS('Matriz de Riesgos Integrada'!#REF!,$A70,'Matriz de Riesgos Integrada'!#REF!,"SI")</f>
        <v>#REF!</v>
      </c>
      <c r="D70" s="69" t="e">
        <f>COUNTIF('Matriz de Riesgos Integrada'!$B$10:$B$485,A70)-C70</f>
        <v>#REF!</v>
      </c>
    </row>
    <row r="71" spans="1:4" s="31" customFormat="1" x14ac:dyDescent="0.25">
      <c r="A71" s="47" t="s">
        <v>77</v>
      </c>
      <c r="B71" s="170" t="s">
        <v>331</v>
      </c>
      <c r="C71" s="42" t="e">
        <f>COUNTIFS('Matriz de Riesgos Integrada'!#REF!,$A71,'Matriz de Riesgos Integrada'!#REF!,"SI")</f>
        <v>#REF!</v>
      </c>
      <c r="D71" s="69" t="e">
        <f>COUNTIF('Matriz de Riesgos Integrada'!$B$10:$B$485,A71)-C71</f>
        <v>#REF!</v>
      </c>
    </row>
    <row r="72" spans="1:4" x14ac:dyDescent="0.25">
      <c r="A72" s="61" t="s">
        <v>139</v>
      </c>
      <c r="C72" s="42" t="e">
        <f>SUM(C58:C71)</f>
        <v>#REF!</v>
      </c>
      <c r="D72" s="42" t="e">
        <f>SUM(D58:D71)</f>
        <v>#REF!</v>
      </c>
    </row>
  </sheetData>
  <mergeCells count="5">
    <mergeCell ref="T25:U25"/>
    <mergeCell ref="T2:U2"/>
    <mergeCell ref="T11:U11"/>
    <mergeCell ref="L44:L45"/>
    <mergeCell ref="K44:K4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C93758FA0F2344FA1A7327EEA213C3D" ma:contentTypeVersion="10" ma:contentTypeDescription="Crear nuevo documento." ma:contentTypeScope="" ma:versionID="b0ccaa2d1a33c738dea357a695c30969">
  <xsd:schema xmlns:xsd="http://www.w3.org/2001/XMLSchema" xmlns:xs="http://www.w3.org/2001/XMLSchema" xmlns:p="http://schemas.microsoft.com/office/2006/metadata/properties" xmlns:ns3="3f5c8d8f-d809-4a47-813e-a0cb8b271ab9" xmlns:ns4="ed99b531-4aee-43d1-bf1e-c85d123cce70" targetNamespace="http://schemas.microsoft.com/office/2006/metadata/properties" ma:root="true" ma:fieldsID="8284c12b9dd3ea9d4ae86f995aefcdeb" ns3:_="" ns4:_="">
    <xsd:import namespace="3f5c8d8f-d809-4a47-813e-a0cb8b271ab9"/>
    <xsd:import namespace="ed99b531-4aee-43d1-bf1e-c85d123cce7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c8d8f-d809-4a47-813e-a0cb8b271ab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9b531-4aee-43d1-bf1e-c85d123cce7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738856-1065-4CB1-9322-ACC5A6F207B4}">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ed99b531-4aee-43d1-bf1e-c85d123cce70"/>
    <ds:schemaRef ds:uri="3f5c8d8f-d809-4a47-813e-a0cb8b271ab9"/>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060E06E-9B3E-47B6-9199-68440BF51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5c8d8f-d809-4a47-813e-a0cb8b271ab9"/>
    <ds:schemaRef ds:uri="ed99b531-4aee-43d1-bf1e-c85d123cce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D3F216-F157-4DE5-BD40-EF1C7E02CF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Portada</vt:lpstr>
      <vt:lpstr>Mapa de Procesos</vt:lpstr>
      <vt:lpstr>Escalas de Valoración</vt:lpstr>
      <vt:lpstr>Matriz de Riesgos Integrada</vt:lpstr>
      <vt:lpstr> Gráficas</vt:lpstr>
      <vt:lpstr>Lista Desplegable</vt:lpstr>
      <vt:lpstr>' Gráficas'!Área_de_impresión</vt:lpstr>
      <vt:lpstr>'Escalas de Valoración'!Área_de_impresión</vt:lpstr>
      <vt:lpstr>'Matriz de Riesgos Integrada'!Área_de_impresión</vt:lpstr>
      <vt:lpstr>Portada!Área_de_impresión</vt:lpstr>
      <vt:lpstr>'Matriz de Riesgos Integrada'!Títulos_a_imprimir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Vargas Cubides</dc:creator>
  <cp:lastModifiedBy>Jeimy VC</cp:lastModifiedBy>
  <cp:lastPrinted>2019-12-19T15:07:55Z</cp:lastPrinted>
  <dcterms:created xsi:type="dcterms:W3CDTF">2014-05-19T17:36:01Z</dcterms:created>
  <dcterms:modified xsi:type="dcterms:W3CDTF">2021-01-30T02:51:20Z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0x0101004C93758FA0F2344FA1A7327EEA213C3D</vt:lpwstr>
  </property>
</Properties>
</file>