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updateLinks="always" defaultThemeVersion="124226"/>
  <mc:AlternateContent xmlns:mc="http://schemas.openxmlformats.org/markup-compatibility/2006">
    <mc:Choice Requires="x15">
      <x15ac:absPath xmlns:x15ac="http://schemas.microsoft.com/office/spreadsheetml/2010/11/ac" url="D:\2024 CONTROL INTERNO\SEGUIMIENTO MAPA RIESGOS DE CORRUPCION\"/>
    </mc:Choice>
  </mc:AlternateContent>
  <xr:revisionPtr revIDLastSave="0" documentId="8_{E342D6B0-C529-4387-9028-AA52ED1E2620}" xr6:coauthVersionLast="47" xr6:coauthVersionMax="47" xr10:uidLastSave="{00000000-0000-0000-0000-000000000000}"/>
  <bookViews>
    <workbookView xWindow="-120" yWindow="-120" windowWidth="29040" windowHeight="15840" tabRatio="670" firstSheet="5" activeTab="5" xr2:uid="{00000000-000D-0000-FFFF-FFFF00000000}"/>
  </bookViews>
  <sheets>
    <sheet name="Portada" sheetId="12" r:id="rId1"/>
    <sheet name="Mapa de Procesos" sheetId="11" r:id="rId2"/>
    <sheet name="Escalas de Valoración" sheetId="6" r:id="rId3"/>
    <sheet name=" Gráficas" sheetId="10" state="hidden" r:id="rId4"/>
    <sheet name="Lista Desplegable" sheetId="5" state="hidden" r:id="rId5"/>
    <sheet name="RIESGOS DE CORRUPCION" sheetId="13" r:id="rId6"/>
  </sheets>
  <externalReferences>
    <externalReference r:id="rId7"/>
    <externalReference r:id="rId8"/>
    <externalReference r:id="rId9"/>
  </externalReferences>
  <definedNames>
    <definedName name="_xlnm._FilterDatabase" localSheetId="5" hidden="1">'RIESGOS DE CORRUPCION'!$A$11:$BA$25</definedName>
    <definedName name="_ftn1">#REF!</definedName>
    <definedName name="_ftnref1">#REF!</definedName>
    <definedName name="ACCIÒN">#REF!</definedName>
    <definedName name="_xlnm.Print_Area" localSheetId="3">' Gráficas'!$A$1:$P$97</definedName>
    <definedName name="_xlnm.Print_Area" localSheetId="2">'Escalas de Valoración'!$A$1:$P$79</definedName>
    <definedName name="_xlnm.Print_Area" localSheetId="0">Portada!$A$1:$A$2</definedName>
    <definedName name="_xlnm.Print_Area" localSheetId="5">'RIESGOS DE CORRUPCION'!$A$1:$AI$11</definedName>
    <definedName name="AREAS">#REF!</definedName>
    <definedName name="IMPACTO">#REF!</definedName>
    <definedName name="PROBABILIDAD">#REF!</definedName>
    <definedName name="PROCESOS">#REF!</definedName>
    <definedName name="_xlnm.Print_Titles" localSheetId="5">'RIESGOS DE CORRUPCION'!$1:$11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xlnp="http://schemas.microsoft.com/office/spreadsheetml/2019/extlinksprops" uri="{FCE6A71B-6B00-49CD-AB44-F6B1AE7CDE65}">
      <xxlnp:externalLinksPr autoRefresh="1"/>
    </ext>
  </extLst>
</workbook>
</file>

<file path=xl/calcChain.xml><?xml version="1.0" encoding="utf-8"?>
<calcChain xmlns="http://schemas.openxmlformats.org/spreadsheetml/2006/main">
  <c r="AA25" i="13" l="1"/>
  <c r="Y25" i="13"/>
  <c r="M25" i="13"/>
  <c r="K25" i="13"/>
  <c r="AA24" i="13"/>
  <c r="Y24" i="13"/>
  <c r="M24" i="13"/>
  <c r="K24" i="13"/>
  <c r="AA23" i="13"/>
  <c r="Y23" i="13"/>
  <c r="M23" i="13"/>
  <c r="K23" i="13"/>
  <c r="AA22" i="13"/>
  <c r="Y22" i="13"/>
  <c r="M22" i="13"/>
  <c r="K22" i="13"/>
  <c r="N22" i="13" s="1"/>
  <c r="O22" i="13" s="1"/>
  <c r="AA19" i="13"/>
  <c r="Y19" i="13"/>
  <c r="M19" i="13"/>
  <c r="K19" i="13"/>
  <c r="AA18" i="13"/>
  <c r="Y18" i="13"/>
  <c r="M18" i="13"/>
  <c r="K18" i="13"/>
  <c r="AA17" i="13"/>
  <c r="Y17" i="13"/>
  <c r="M17" i="13"/>
  <c r="K17" i="13"/>
  <c r="AA16" i="13"/>
  <c r="Y16" i="13"/>
  <c r="M16" i="13"/>
  <c r="K16" i="13"/>
  <c r="AA15" i="13"/>
  <c r="Y15" i="13"/>
  <c r="M15" i="13"/>
  <c r="K15" i="13"/>
  <c r="AA14" i="13"/>
  <c r="Y14" i="13"/>
  <c r="M14" i="13"/>
  <c r="K14" i="13"/>
  <c r="AA13" i="13"/>
  <c r="Y13" i="13"/>
  <c r="M13" i="13"/>
  <c r="K13" i="13"/>
  <c r="AA12" i="13"/>
  <c r="Y12" i="13"/>
  <c r="M12" i="13"/>
  <c r="K12" i="13"/>
  <c r="N13" i="13" l="1"/>
  <c r="O13" i="13" s="1"/>
  <c r="N19" i="13"/>
  <c r="O19" i="13" s="1"/>
  <c r="N23" i="13"/>
  <c r="O23" i="13" s="1"/>
  <c r="N16" i="13"/>
  <c r="O16" i="13" s="1"/>
  <c r="N14" i="13"/>
  <c r="O14" i="13" s="1"/>
  <c r="N17" i="13"/>
  <c r="O17" i="13" s="1"/>
  <c r="N24" i="13"/>
  <c r="O24" i="13" s="1"/>
  <c r="AB13" i="13"/>
  <c r="AC13" i="13" s="1"/>
  <c r="AB16" i="13"/>
  <c r="AC16" i="13" s="1"/>
  <c r="AB19" i="13"/>
  <c r="AC19" i="13" s="1"/>
  <c r="AB22" i="13"/>
  <c r="AC22" i="13" s="1"/>
  <c r="AB23" i="13"/>
  <c r="AC23" i="13" s="1"/>
  <c r="AB14" i="13"/>
  <c r="AC14" i="13" s="1"/>
  <c r="AB17" i="13"/>
  <c r="AC17" i="13" s="1"/>
  <c r="AB24" i="13"/>
  <c r="AC24" i="13" s="1"/>
  <c r="N12" i="13"/>
  <c r="O12" i="13" s="1"/>
  <c r="N15" i="13"/>
  <c r="O15" i="13" s="1"/>
  <c r="N18" i="13"/>
  <c r="O18" i="13" s="1"/>
  <c r="N25" i="13"/>
  <c r="O25" i="13" s="1"/>
  <c r="AB12" i="13"/>
  <c r="AC12" i="13" s="1"/>
  <c r="AB15" i="13"/>
  <c r="AC15" i="13" s="1"/>
  <c r="AB18" i="13"/>
  <c r="AC18" i="13" s="1"/>
  <c r="AB25" i="13"/>
  <c r="AC25" i="13" s="1"/>
  <c r="E20" i="6" l="1"/>
  <c r="F20" i="6"/>
  <c r="G20" i="6"/>
  <c r="H20" i="6"/>
  <c r="I20" i="6"/>
  <c r="E21" i="6"/>
  <c r="F21" i="6"/>
  <c r="G21" i="6"/>
  <c r="H21" i="6"/>
  <c r="I21" i="6"/>
  <c r="E22" i="6"/>
  <c r="F22" i="6"/>
  <c r="G22" i="6"/>
  <c r="H22" i="6"/>
  <c r="I22" i="6"/>
  <c r="E23" i="6"/>
  <c r="F23" i="6"/>
  <c r="G23" i="6"/>
  <c r="H23" i="6"/>
  <c r="I23" i="6"/>
  <c r="I19" i="6"/>
  <c r="H19" i="6"/>
  <c r="G19" i="6"/>
  <c r="F19" i="6"/>
  <c r="E19" i="6"/>
  <c r="AM77" i="6"/>
  <c r="AL77" i="6"/>
  <c r="AK77" i="6"/>
  <c r="AJ77" i="6"/>
  <c r="AM76" i="6"/>
  <c r="AL76" i="6"/>
  <c r="AK76" i="6"/>
  <c r="AJ76" i="6"/>
  <c r="AM75" i="6"/>
  <c r="AL75" i="6"/>
  <c r="AK75" i="6"/>
  <c r="AJ75" i="6"/>
  <c r="AI77" i="6"/>
  <c r="AI76" i="6"/>
  <c r="AI75" i="6"/>
  <c r="AM74" i="6"/>
  <c r="AL74" i="6"/>
  <c r="AK74" i="6"/>
  <c r="AJ74" i="6"/>
  <c r="AI74" i="6"/>
  <c r="AM73" i="6"/>
  <c r="AL73" i="6"/>
  <c r="AK73" i="6"/>
  <c r="AJ73" i="6"/>
  <c r="AI73" i="6"/>
  <c r="I89" i="10"/>
  <c r="G89" i="10"/>
  <c r="F89" i="10"/>
  <c r="D92" i="10"/>
  <c r="D93" i="10"/>
  <c r="D94" i="10"/>
  <c r="D95" i="10"/>
  <c r="D91" i="10"/>
  <c r="M67" i="10"/>
  <c r="I67" i="10"/>
  <c r="G67" i="10"/>
  <c r="F67" i="10"/>
  <c r="D70" i="10"/>
  <c r="D71" i="10"/>
  <c r="D72" i="10"/>
  <c r="D69" i="10"/>
  <c r="M28" i="5"/>
  <c r="M29" i="5"/>
  <c r="M30" i="5"/>
  <c r="M31" i="5"/>
  <c r="M42" i="5" s="1"/>
  <c r="P47" i="10" s="1"/>
  <c r="M32" i="5"/>
  <c r="M43" i="5" s="1"/>
  <c r="P48" i="10" s="1"/>
  <c r="M33" i="5"/>
  <c r="M34" i="5"/>
  <c r="M44" i="5" s="1"/>
  <c r="P49" i="10" s="1"/>
  <c r="M35" i="5"/>
  <c r="M36" i="5"/>
  <c r="M27" i="5"/>
  <c r="M37" i="5" s="1"/>
  <c r="O44" i="10"/>
  <c r="M44" i="10"/>
  <c r="I44" i="10"/>
  <c r="G44" i="10"/>
  <c r="F44" i="10"/>
  <c r="D47" i="10"/>
  <c r="D48" i="10"/>
  <c r="D49" i="10"/>
  <c r="D50" i="10"/>
  <c r="D46" i="10"/>
  <c r="Q31" i="5"/>
  <c r="Q30" i="5"/>
  <c r="Q26" i="5"/>
  <c r="Q32" i="5"/>
  <c r="Q40" i="5" s="1"/>
  <c r="O72" i="10" s="1"/>
  <c r="Q27" i="5"/>
  <c r="Q38" i="5" s="1"/>
  <c r="O70" i="10" s="1"/>
  <c r="Q33" i="5"/>
  <c r="Q28" i="5"/>
  <c r="Q25" i="5"/>
  <c r="Q34" i="5" s="1"/>
  <c r="Q29" i="5"/>
  <c r="Q39" i="5" s="1"/>
  <c r="O71" i="10" s="1"/>
  <c r="J35" i="10"/>
  <c r="J36" i="10"/>
  <c r="J37" i="10"/>
  <c r="J34" i="10"/>
  <c r="J38" i="10" s="1"/>
  <c r="D59" i="5"/>
  <c r="E59" i="5" s="1"/>
  <c r="D61" i="5"/>
  <c r="E61" i="5" s="1"/>
  <c r="D60" i="5"/>
  <c r="D62" i="5"/>
  <c r="D63" i="5"/>
  <c r="D64" i="5"/>
  <c r="D65" i="5"/>
  <c r="E65" i="5" s="1"/>
  <c r="D66" i="5"/>
  <c r="E66" i="5" s="1"/>
  <c r="D67" i="5"/>
  <c r="D68" i="5"/>
  <c r="D69" i="5"/>
  <c r="E69" i="5" s="1"/>
  <c r="D70" i="5"/>
  <c r="E70" i="5" s="1"/>
  <c r="D71" i="5"/>
  <c r="E71" i="5" s="1"/>
  <c r="D58" i="5"/>
  <c r="E58" i="5" s="1"/>
  <c r="E72" i="5" s="1"/>
  <c r="J59" i="10"/>
  <c r="J60" i="10"/>
  <c r="J58" i="10"/>
  <c r="J57" i="10"/>
  <c r="J61" i="10" s="1"/>
  <c r="G69" i="10" s="1"/>
  <c r="Q6" i="5"/>
  <c r="O6" i="5"/>
  <c r="Q5" i="5"/>
  <c r="Q4" i="5"/>
  <c r="Q3" i="5"/>
  <c r="O5" i="5"/>
  <c r="O4" i="5"/>
  <c r="O3" i="5"/>
  <c r="E60" i="5"/>
  <c r="E62" i="5"/>
  <c r="E63" i="5"/>
  <c r="E64" i="5"/>
  <c r="E67" i="5"/>
  <c r="E68" i="5"/>
  <c r="B50" i="5"/>
  <c r="B51" i="5"/>
  <c r="B52" i="5"/>
  <c r="B53" i="5"/>
  <c r="B49" i="5"/>
  <c r="O21" i="10"/>
  <c r="M21" i="10"/>
  <c r="I21" i="10"/>
  <c r="G21" i="10"/>
  <c r="F21" i="10"/>
  <c r="D24" i="10"/>
  <c r="D25" i="10"/>
  <c r="D26" i="10"/>
  <c r="D27" i="10"/>
  <c r="D23" i="10"/>
  <c r="B43" i="5"/>
  <c r="B42" i="5"/>
  <c r="B41" i="5"/>
  <c r="B40" i="5"/>
  <c r="B36" i="5"/>
  <c r="B35" i="5"/>
  <c r="B11" i="5" s="1"/>
  <c r="B29" i="5"/>
  <c r="B33" i="5"/>
  <c r="B31" i="5"/>
  <c r="B34" i="5"/>
  <c r="B10" i="5" s="1"/>
  <c r="P26" i="10" s="1"/>
  <c r="B27" i="5"/>
  <c r="B37" i="5" s="1"/>
  <c r="B32" i="5"/>
  <c r="B9" i="5" s="1"/>
  <c r="P25" i="10" s="1"/>
  <c r="B30" i="5"/>
  <c r="B8" i="5" s="1"/>
  <c r="P24" i="10" s="1"/>
  <c r="B28" i="5"/>
  <c r="B44" i="5"/>
  <c r="Q37" i="5" l="1"/>
  <c r="O69" i="10" s="1"/>
  <c r="O73" i="10" s="1"/>
  <c r="B7" i="5"/>
  <c r="P23" i="10" s="1"/>
  <c r="P28" i="10" s="1"/>
  <c r="D72" i="5"/>
  <c r="M41" i="5"/>
  <c r="P46" i="10" s="1"/>
  <c r="P51" i="10" s="1"/>
  <c r="M48" i="10"/>
  <c r="O50" i="10"/>
  <c r="K47" i="10"/>
  <c r="K69" i="10"/>
  <c r="K71" i="10"/>
  <c r="M72" i="10"/>
  <c r="I46" i="10"/>
  <c r="J11" i="10"/>
  <c r="J12" i="10"/>
  <c r="B54" i="5"/>
  <c r="Q7" i="5" s="1"/>
  <c r="J14" i="10"/>
  <c r="J13" i="10"/>
  <c r="J81" i="10" l="1"/>
  <c r="T13" i="5"/>
  <c r="T22" i="5"/>
  <c r="T10" i="5"/>
  <c r="J79" i="10"/>
  <c r="J82" i="10"/>
  <c r="J80" i="10"/>
  <c r="T25" i="5"/>
  <c r="T9" i="5"/>
  <c r="T12" i="5"/>
  <c r="T26" i="5"/>
  <c r="T14" i="5"/>
  <c r="T11" i="5"/>
  <c r="T24" i="5"/>
  <c r="T17" i="5"/>
  <c r="T21" i="5"/>
  <c r="T20" i="5"/>
  <c r="T23" i="5"/>
  <c r="T15" i="5"/>
  <c r="T16" i="5"/>
  <c r="T18" i="5"/>
  <c r="T19" i="5"/>
  <c r="O7" i="5"/>
  <c r="J15" i="10"/>
  <c r="T38" i="5" l="1"/>
  <c r="M91" i="10" s="1"/>
  <c r="J83" i="10"/>
  <c r="H82" i="10" s="1"/>
  <c r="T39" i="5"/>
  <c r="M92" i="10" s="1"/>
  <c r="T37" i="5"/>
  <c r="T40" i="5"/>
  <c r="M93" i="10" s="1"/>
  <c r="G23" i="10"/>
  <c r="K24" i="10"/>
  <c r="O27" i="10"/>
  <c r="M25" i="10"/>
  <c r="M96" i="10" l="1"/>
  <c r="G91" i="10" s="1"/>
  <c r="H79" i="10"/>
  <c r="H80" i="10"/>
  <c r="H81" i="10"/>
  <c r="K92" i="10" l="1"/>
  <c r="K91" i="10"/>
  <c r="K9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Core i3</author>
  </authors>
  <commentList>
    <comment ref="AJ11" authorId="0" shapeId="0" xr:uid="{D3568EB3-EF73-42D7-9EB7-05DE383125E1}">
      <text>
        <r>
          <rPr>
            <sz val="12"/>
            <color indexed="81"/>
            <rFont val="Tahoma"/>
            <family val="2"/>
          </rPr>
          <t>Registre el analisis con base a los resultados obtenidos en el primer trimestre.</t>
        </r>
      </text>
    </comment>
    <comment ref="AK11" authorId="0" shapeId="0" xr:uid="{FBA70F26-C8EA-47CB-987E-752272159D37}">
      <text>
        <r>
          <rPr>
            <sz val="12"/>
            <color indexed="81"/>
            <rFont val="Tahoma"/>
            <family val="2"/>
          </rPr>
          <t xml:space="preserve">Evidencias del cumplimiento
adjunte aqui el link que dirija a la evidencia del cumplimiento del indicador
</t>
        </r>
      </text>
    </comment>
    <comment ref="AL11" authorId="0" shapeId="0" xr:uid="{8CC551C4-EA72-44C6-8109-32C595F5C3B1}">
      <text>
        <r>
          <rPr>
            <sz val="12"/>
            <color indexed="81"/>
            <rFont val="Tahoma"/>
            <family val="2"/>
          </rPr>
          <t>Registre el analisis con base a los resultados obtenidos en el segundo trimestre.</t>
        </r>
      </text>
    </comment>
    <comment ref="AM11" authorId="0" shapeId="0" xr:uid="{A0EE963A-1AA8-4961-BFD6-6442A14C6087}">
      <text>
        <r>
          <rPr>
            <sz val="12"/>
            <color indexed="81"/>
            <rFont val="Tahoma"/>
            <family val="2"/>
          </rPr>
          <t xml:space="preserve">Evidencias del cumplimiento
adjunte aqui el link que dirija a la evidencia del cumplimiento del indicador
</t>
        </r>
      </text>
    </comment>
    <comment ref="AN11" authorId="0" shapeId="0" xr:uid="{D15DF5F5-9158-4280-9E19-33412A134282}">
      <text>
        <r>
          <rPr>
            <sz val="12"/>
            <color indexed="81"/>
            <rFont val="Tahoma"/>
            <family val="2"/>
          </rPr>
          <t>Registre el analisis con base a los resultados obtenidos en el primer trimestre.</t>
        </r>
      </text>
    </comment>
    <comment ref="AO11" authorId="0" shapeId="0" xr:uid="{149020DC-690F-4894-BBBB-9CC4CD583ACF}">
      <text>
        <r>
          <rPr>
            <sz val="12"/>
            <color indexed="81"/>
            <rFont val="Tahoma"/>
            <family val="2"/>
          </rPr>
          <t xml:space="preserve">Evidencias del cumplimiento
adjunte aqui el link que dirija a la evidencia del cumplimiento del indicador
</t>
        </r>
      </text>
    </comment>
  </commentList>
</comments>
</file>

<file path=xl/sharedStrings.xml><?xml version="1.0" encoding="utf-8"?>
<sst xmlns="http://schemas.openxmlformats.org/spreadsheetml/2006/main" count="996" uniqueCount="493">
  <si>
    <t>MATRIZ DE RIESGOS INTEGRADA 2022.V.1</t>
  </si>
  <si>
    <t xml:space="preserve">MATRIZ DE RIESGOS INTEGRADA DE LA REGION CENTRAL RAP-E  </t>
  </si>
  <si>
    <t>ACTUALIZADA :</t>
  </si>
  <si>
    <t>DIRECCIONAMIENTO ESTRATÉGICO</t>
  </si>
  <si>
    <t>PLANIFICACIÓN, GESTIÓN Y EJECUCIÓN DE PROYECTOS</t>
  </si>
  <si>
    <t>GESTIÓN CONTRACTUAL</t>
  </si>
  <si>
    <t>GESTIÓN DEL TALENTO HUMANO</t>
  </si>
  <si>
    <t>CONTROL Y MEJORAMIENTO CONTINUO</t>
  </si>
  <si>
    <t xml:space="preserve">Riesgos de Gestión </t>
  </si>
  <si>
    <t>Riesgos de Corrupción</t>
  </si>
  <si>
    <t>Riesgos de Seguridad y Salud en el Trabajo</t>
  </si>
  <si>
    <t>ADMINISTRACIÓN DEL SISTEMA INTEGRADO DE GESTIÓN</t>
  </si>
  <si>
    <t>GESTIÓN DE BIENES Y SERVICIOS</t>
  </si>
  <si>
    <t>GESTIÓN DOCUMENTAL</t>
  </si>
  <si>
    <t>GESTIÓN DEL CONOCIMENTO E INNOVACIÓN</t>
  </si>
  <si>
    <t>GESTIÓN FINANCIERA</t>
  </si>
  <si>
    <t>GESTIÓN DE TIC</t>
  </si>
  <si>
    <t>Riesgos de Seguridad Digital</t>
  </si>
  <si>
    <t>COMUNICACIÓN INSTITUCIONAL</t>
  </si>
  <si>
    <t>GESTIÓN JURÍDICA</t>
  </si>
  <si>
    <t>SERVICIO AL CIUDADANO</t>
  </si>
  <si>
    <t>Riesgos para la Defensa Jurídica</t>
  </si>
  <si>
    <t>ESCALAS DE VALORACIÓN PARA ADMINISTRACION Y GESTIÓN DE RIESGOS</t>
  </si>
  <si>
    <t>ESCALA DE VALORACIÓN DE RIESGOS DE GESTIÓN POR PROCESOS</t>
  </si>
  <si>
    <t>En la identificación de los riesgos por proceso se deberá tener en cuenta los lineamientos de la Guía para la Administración de Riesgos del Departamento Administrativo de la Función Pública</t>
  </si>
  <si>
    <t>Fuente:</t>
  </si>
  <si>
    <t>https://www.funcionpublica.gov.co/web/eva/biblioteca-virtual/-/document_library/bGsp2IjUBdeu/view_file/34316499</t>
  </si>
  <si>
    <t>MEDICION DE PROBABILIDAD</t>
  </si>
  <si>
    <t xml:space="preserve">Descripción </t>
  </si>
  <si>
    <t xml:space="preserve">Frecuencia de la Actividad </t>
  </si>
  <si>
    <t>%</t>
  </si>
  <si>
    <t>Afectación Económica</t>
  </si>
  <si>
    <t>Reputacional</t>
  </si>
  <si>
    <t xml:space="preserve">Muy Baja </t>
  </si>
  <si>
    <t>La actividad que conlleva el riesgo se ejecuta como máximos 2 veces por año</t>
  </si>
  <si>
    <t xml:space="preserve">Afectación menor a 10 SMLMV . </t>
  </si>
  <si>
    <t>El riesgo afecta la imagen de algún área de la organización.</t>
  </si>
  <si>
    <t>Baja</t>
  </si>
  <si>
    <t xml:space="preserve">La actividad que conlleva el riesgo se ejecuta de 3 a 24 veces por año </t>
  </si>
  <si>
    <t xml:space="preserve">Entre 10 y 50 SMLMV </t>
  </si>
  <si>
    <t>El riesgo afecta la imagen de la entidad internamente, de conocimiento general nivel interno, de junta directiva y accionistas y/o de proveedores.</t>
  </si>
  <si>
    <t xml:space="preserve">Media </t>
  </si>
  <si>
    <t>La actividad que conlleva el riesgo se ejecuta de 24 a 500 veces por año</t>
  </si>
  <si>
    <t>Entre 50 y 100 SMLMV</t>
  </si>
  <si>
    <t>El riesgo afecta la imagen de la entidad con algunos usuarios de relevancia frente al logro de los objetivos.</t>
  </si>
  <si>
    <t>Alta</t>
  </si>
  <si>
    <t>La actividad que conlleva el riesgo se ejecuta mínimo 500 veces al año y máximo 5000 veces por año</t>
  </si>
  <si>
    <t xml:space="preserve">Entre 100 y 500 SMLMV </t>
  </si>
  <si>
    <t>El riesgo afecta la imagen de la entidad con efecto publicitario sostenido a nivel de sector administrativo, nivel departamental o municipal.</t>
  </si>
  <si>
    <t xml:space="preserve">Muy Alta </t>
  </si>
  <si>
    <t xml:space="preserve">La actividad que conlleva el riesgo se ejecuta más de 5000 veces por año </t>
  </si>
  <si>
    <t xml:space="preserve">Mayor a 500 SMLMV </t>
  </si>
  <si>
    <t>El riesgo afecta la imagen de la entidad a nivel nacional, con efecto publicitario sostenido a nivel país</t>
  </si>
  <si>
    <t>IMPACTO</t>
  </si>
  <si>
    <t>ZONA DE RIESGO</t>
  </si>
  <si>
    <t>Valoración</t>
  </si>
  <si>
    <t>LEVE</t>
  </si>
  <si>
    <t>MENOR</t>
  </si>
  <si>
    <t>MODERADO</t>
  </si>
  <si>
    <t>MAYOR</t>
  </si>
  <si>
    <t>CATASTROFICO</t>
  </si>
  <si>
    <t>RIESGO</t>
  </si>
  <si>
    <t>Valoración del Riesgo</t>
  </si>
  <si>
    <t>PROBABILIDAD</t>
  </si>
  <si>
    <t>MUY BAJA</t>
  </si>
  <si>
    <t>BAJA</t>
  </si>
  <si>
    <t>MODERADA</t>
  </si>
  <si>
    <t>MEDIA</t>
  </si>
  <si>
    <t>ALT0</t>
  </si>
  <si>
    <t>ALTA</t>
  </si>
  <si>
    <t>EXTREMA</t>
  </si>
  <si>
    <t>MUY ALTA</t>
  </si>
  <si>
    <t>ESCALA DE VALORACIÓN DE RIESGOS CONTRACTUALES</t>
  </si>
  <si>
    <t>En la identificación de los riesgos contractuales se deberá tener en cuenta los siguientes aspectos: 
(a) los eventos que impidan la adjudicación y firma del contrato como resultado del Proceso de Contratación; 
(b) los eventos que alteren la ejecución del contrato; 
(c) el equilibrio económico del contrato;
(d) la eficacia del Proceso de Contratación, es decir, que la Entidad Estatal pueda satisfacer la necesidad que motivó el Proceso de Contratación; y 
(e) la reputación y legitimidad de la Entidad Estatal encargada de prestar el bien o servicio.
Un manejo adecuado del Riesgo permite a las Entidades Estatales: 
(i) proporcionar un mayor nivel de certeza y conocimiento para la toma de decisiones relacionadas con el Proceso de Contratación; 
(ii) mejorar la planeación de contingencias del Proceso de Contratación; 
(iii) incrementar el grado de confianza entre las partes del Proceso de Contratación; y 
(iv) reducir la posibilidad de litigios; entre otros.</t>
  </si>
  <si>
    <t>INSIGNIFICANTE</t>
  </si>
  <si>
    <t>EXTREMO</t>
  </si>
  <si>
    <t>BAJO</t>
  </si>
  <si>
    <t>2, 3 y 4</t>
  </si>
  <si>
    <t xml:space="preserve">RARO </t>
  </si>
  <si>
    <t>MEDIO</t>
  </si>
  <si>
    <t>IMPROBABLE</t>
  </si>
  <si>
    <t>ALTO</t>
  </si>
  <si>
    <t>6 y 7</t>
  </si>
  <si>
    <t>POSIBLE</t>
  </si>
  <si>
    <t>CRITICO</t>
  </si>
  <si>
    <t>8, 9 y 10</t>
  </si>
  <si>
    <t>PROBABLE</t>
  </si>
  <si>
    <t>CASI CIERTO</t>
  </si>
  <si>
    <t>ESCALA DE VALORACIÓN DE RIESGOS DE SEGURIDAD Y SALUD EN EL TRABAJO</t>
  </si>
  <si>
    <t>La administración de riesgos de seguridad y salud en el trabajo, se basa en la Ley 1562 de 2012 crea el Sistema de Gestión de la Seguridad y Salud en el Trabajo (SG-SST), aplicable a empleadores tanto públicos como privados, cuyos lineamientos se establecen en el Decreto 1443 de 2014 que contempla entre los objetivos de la política del sistema numeral 1 del artículo 7, el compromiso de “Identificar los peligros, evaluar y valorar los riesgos y establecer los respectivos controles”, acogiendo la guía para prevención y actuación en situaciones de riesgo que las Administradoras de Riesgos Laborales suministren al empleador, como se define en el Decreto 1072 de 2015.
Se deberá tener en cuenta la Metodología de Identificación de Peligros, Evaluación y Valoración de Riesgos de la Administradora de Riesgos Laborales correspondiente.</t>
  </si>
  <si>
    <t>CONSECUENCIAS</t>
  </si>
  <si>
    <t>DAÑINO</t>
  </si>
  <si>
    <t>DESCRIPCION</t>
  </si>
  <si>
    <t>Mantener las medidas de control existentes. Se deben hacer evaluaciones periódicas para verificar que el riesgo sigue siendo bajo.</t>
  </si>
  <si>
    <t>Se deben hacer esfuerzos para reducir el riesgo. Implementar estándares de seguridad, permisos de trabajo o listas de verificación para realizar control operativo del riesgo.</t>
  </si>
  <si>
    <t>Se debe reducir el riesgo a través del diseño y ejecución un programa de gestión. Como está asociado a lesiones muy se deben garantizar la reducción de su probabilidad</t>
  </si>
  <si>
    <t>La intervención es urgente. En presencia de un riesgo así, se sugiere no realizar ningún trabajo hasta contar con las medidas de control que impacten la probabilidad de ocurrencia. De ser indispensable la realización de la labor, se deben adoptar todas las medidas necesarias para evitar la materialización del riesgo; las medidas deben garantizar que el riesgo está bajo control antes de iniciar cualquier tarea.</t>
  </si>
  <si>
    <t xml:space="preserve">BAJA </t>
  </si>
  <si>
    <t>ESCALA DE VALORACIÓN DE RIESGOS DE CORRUPCION</t>
  </si>
  <si>
    <t>Estos riesgos tiene como sustento lo consagrado en el Decreto 124 de 2016, que consagra en el artículo 2.1.4.2., como metodología para diseñar y hacer seguimiento al Mapa de Riesgo de Corrupción de que trata el artículo 73 de la Ley 1474 de 2011, la establecida en el documento “Guía para la Gestión del Riesgo de Corrupción”, a partir de la cual se definirán la Estrategias de lucha contra la corrupción y de Atención al Ciudadano que trata el artículo 2.1.4.1., y que debe atender a los lineamientos del documento “Estrategias para la Construcción del Plan Anticorrupción y de Atención al Ciudadano – Versión 2”. Concordante con la Política Pública Integral Anticorrupción –PPIA, consagrada en el CONPES 167 de 2013, que pretende fortalecer las herramientas y mecanismos para la prevención, investigación y sanción de la corrupción, asi mismo se tiene la guía para la administración de riesgos en su versión 2018.</t>
  </si>
  <si>
    <t xml:space="preserve">Nota: En aras de manetener el mapa de calor de aucerdo con la guía , se establecio una escala de valoracón interna que cumpla los parametros establecidos y que sintetice las cuantificación de los riesgos identificados. </t>
  </si>
  <si>
    <t>Decripción</t>
  </si>
  <si>
    <t>5--15</t>
  </si>
  <si>
    <t>Los riesgos de corrupción de las zonas baja se encuentran en un nivel que puede eliminarse o reducirse fácilmente con los controles establecidos en la entidad.</t>
  </si>
  <si>
    <t>RARA VEZ</t>
  </si>
  <si>
    <t>20--25</t>
  </si>
  <si>
    <r>
      <t xml:space="preserve">Deben tomarse las medidas necesarias para llevar los riesgos a la Zona de Riesgo Baja o eliminarlo.
</t>
    </r>
    <r>
      <rPr>
        <b/>
        <sz val="10"/>
        <color theme="1"/>
        <rFont val="Arial"/>
        <family val="2"/>
      </rPr>
      <t xml:space="preserve">Nota: </t>
    </r>
    <r>
      <rPr>
        <sz val="10"/>
        <color theme="1"/>
        <rFont val="Arial"/>
        <family val="2"/>
      </rPr>
      <t>En todo caso se requiere que las entidades propendan por eliminar el riesgo de corrupción o por lo menos llevarlo a la Zona de Riesgo Baja.</t>
    </r>
  </si>
  <si>
    <t>30--50</t>
  </si>
  <si>
    <r>
      <t xml:space="preserve">Deben tomarse las medidas necesarias para llevar los riesgos a la Zona de Riesgo Moderada, Baja o eliminarlo.
</t>
    </r>
    <r>
      <rPr>
        <b/>
        <sz val="10"/>
        <color theme="1"/>
        <rFont val="Arial"/>
        <family val="2"/>
      </rPr>
      <t xml:space="preserve">Nota: </t>
    </r>
    <r>
      <rPr>
        <sz val="10"/>
        <color theme="1"/>
        <rFont val="Arial"/>
        <family val="2"/>
      </rPr>
      <t>En todo caso se requiere que las entidades propendan por eliminar el riesgo de corrupción o por lo menos llevarlo a la Zona de Riesgo Baja.</t>
    </r>
  </si>
  <si>
    <t>60--100</t>
  </si>
  <si>
    <r>
      <t xml:space="preserve">Los riesgos de corrupción de la Zona de Riesgo Extrema requieren de un tratamiento prioritario. Se deben implementar los controles orientados a reducir la posibilidad de ocurrencia del riesgo o disminuir el impacto de sus efectos y tomar las medidas de protección.
</t>
    </r>
    <r>
      <rPr>
        <b/>
        <sz val="10"/>
        <color theme="1"/>
        <rFont val="Arial"/>
        <family val="2"/>
      </rPr>
      <t>Nota:</t>
    </r>
    <r>
      <rPr>
        <sz val="10"/>
        <color theme="1"/>
        <rFont val="Arial"/>
        <family val="2"/>
      </rPr>
      <t xml:space="preserve"> En todo caso se requiere que las entidades propendan por eliminar el riesgo de corrupción o por lo menos llevarlo a la Zona de Riesgo Baja.</t>
    </r>
  </si>
  <si>
    <t>CASI SEGURO</t>
  </si>
  <si>
    <t>(1-4)</t>
  </si>
  <si>
    <t>(5-10)</t>
  </si>
  <si>
    <r>
      <t xml:space="preserve">Deben tomarse las medidas necesarias para llevar los riesgos a la Zona de Riesgo Baja o eliminarlo.
</t>
    </r>
    <r>
      <rPr>
        <b/>
        <sz val="10"/>
        <color theme="1"/>
        <rFont val="Arial"/>
        <family val="2"/>
      </rPr>
      <t xml:space="preserve">Nota: </t>
    </r>
    <r>
      <rPr>
        <sz val="10"/>
        <color theme="1"/>
        <rFont val="Arial"/>
        <family val="2"/>
      </rPr>
      <t>En todo caso se requiere que las entidades propendan por eliminar el riesgo de corrupción o por lo menos llevarlo a la Zona de Riesgo Baja.</t>
    </r>
  </si>
  <si>
    <t>(12-30)</t>
  </si>
  <si>
    <t xml:space="preserve">Deben tomarse las medidas necesarias para llevar los riesgos a la Zona de Riesgo Moderada, Baja o eliminarlo.
</t>
  </si>
  <si>
    <t>(40-600)</t>
  </si>
  <si>
    <t xml:space="preserve">Los riesgos de corrupción de la Zona de Riesgo Extrema requieren de un tratamiento prioritario. Se deben implementar los controles orientados a reducir la posibilidad de ocurrencia del riesgo o disminuir el impacto de sus efectos y tomar las medidas de protección.
</t>
  </si>
  <si>
    <t>REGIÓN ADMINISTRATIVA DE PLANEACIÓN ESPECIAL - RAPE, REGIÓN CENTRAL</t>
  </si>
  <si>
    <t xml:space="preserve">MATRIZ DE RIESGOS </t>
  </si>
  <si>
    <t>RIESGOS DE GESTIÓN</t>
  </si>
  <si>
    <t>DISTRIBUCIÓN ZONA RIESGOS INHERENTES</t>
  </si>
  <si>
    <t>ZONA DE RIESGOS</t>
  </si>
  <si>
    <t>RANGO DE VALORACIÓN DEL RIESGO</t>
  </si>
  <si>
    <t>RESULTADOS</t>
  </si>
  <si>
    <t>Mitigado o eliminado</t>
  </si>
  <si>
    <t>Asumir y Revisar</t>
  </si>
  <si>
    <t>Reducir, evitar o compartir</t>
  </si>
  <si>
    <t>Reducir, evitar, compartir o transferir</t>
  </si>
  <si>
    <t>TOTAL</t>
  </si>
  <si>
    <t>MATRIZ DE IMPACTO Y PROBABILIDAD DE RIESGOS</t>
  </si>
  <si>
    <t>RESULTADOS RIESGO RESIDUAL</t>
  </si>
  <si>
    <t>Baja=</t>
  </si>
  <si>
    <t>Moderada =</t>
  </si>
  <si>
    <t xml:space="preserve">               Alta     = </t>
  </si>
  <si>
    <t xml:space="preserve">   Extrema  =</t>
  </si>
  <si>
    <t>RIESGOS CONTRACTUALES</t>
  </si>
  <si>
    <t>Riesgos Bajos    =</t>
  </si>
  <si>
    <t>Riesgos Medios =</t>
  </si>
  <si>
    <t xml:space="preserve">Riesgos Altos     = </t>
  </si>
  <si>
    <t>Riesgos Criticos   =</t>
  </si>
  <si>
    <t>RIESGOS DE SEGURIDAD Y SALUD EN EL TRABAJO</t>
  </si>
  <si>
    <t>Riesgos Bajos=</t>
  </si>
  <si>
    <t>Riesgos Medios=</t>
  </si>
  <si>
    <t>Riesgos Altos=</t>
  </si>
  <si>
    <t>Riesgos Criticos=</t>
  </si>
  <si>
    <t>RIESGOS DE CORRUPCION</t>
  </si>
  <si>
    <t>% DE VALORACIÓN DEL RIESGO</t>
  </si>
  <si>
    <t>Moderada=</t>
  </si>
  <si>
    <t>Alta=</t>
  </si>
  <si>
    <t>Extrema=</t>
  </si>
  <si>
    <t xml:space="preserve"> </t>
  </si>
  <si>
    <t>TIPO DE RIESGO</t>
  </si>
  <si>
    <t>OPCION</t>
  </si>
  <si>
    <t xml:space="preserve">CLASE </t>
  </si>
  <si>
    <t>TIPO</t>
  </si>
  <si>
    <t>ETAPA DE CONTRATACION</t>
  </si>
  <si>
    <t>Ejecución y administración de procesos</t>
  </si>
  <si>
    <t>SI</t>
  </si>
  <si>
    <t>PERIODICIDAD</t>
  </si>
  <si>
    <t>Valoración CAUSAS</t>
  </si>
  <si>
    <t>Suficiencia Evidencias</t>
  </si>
  <si>
    <t xml:space="preserve">GENERAL </t>
  </si>
  <si>
    <t>PREVENTIVO</t>
  </si>
  <si>
    <t xml:space="preserve">INTERNA </t>
  </si>
  <si>
    <t>PLANEACIÓN</t>
  </si>
  <si>
    <t>Fraude externo</t>
  </si>
  <si>
    <t>NO</t>
  </si>
  <si>
    <t>SEMANAL</t>
  </si>
  <si>
    <t>No se presenta</t>
  </si>
  <si>
    <t>Alto</t>
  </si>
  <si>
    <t>ESPECIFICO</t>
  </si>
  <si>
    <t>DETECTIVO</t>
  </si>
  <si>
    <t>EXTERNA</t>
  </si>
  <si>
    <t>SELECCIÓN</t>
  </si>
  <si>
    <t>Fraude interno</t>
  </si>
  <si>
    <t>QUINCENAL</t>
  </si>
  <si>
    <t>Mejoró</t>
  </si>
  <si>
    <t>Medio</t>
  </si>
  <si>
    <t>CORRECTIVO</t>
  </si>
  <si>
    <t>INTERNA / EXTERNA</t>
  </si>
  <si>
    <t>CONTRATACIÓN</t>
  </si>
  <si>
    <t>Fallas tecnológicas</t>
  </si>
  <si>
    <t>MENSUAL</t>
  </si>
  <si>
    <t>Continua Igual</t>
  </si>
  <si>
    <t>Bajo</t>
  </si>
  <si>
    <t>EJECUCIÓN</t>
  </si>
  <si>
    <t>Relaciones laborales</t>
  </si>
  <si>
    <t>BIMENSUAL</t>
  </si>
  <si>
    <t>Empeoró</t>
  </si>
  <si>
    <t>Ninguno</t>
  </si>
  <si>
    <t>Usuarios, productos y prácticas</t>
  </si>
  <si>
    <t>TRIMESTRAL</t>
  </si>
  <si>
    <t>Sin Valoración</t>
  </si>
  <si>
    <t>Daños a activos fijos/eventos externos</t>
  </si>
  <si>
    <t>CUATRIMESTRAL</t>
  </si>
  <si>
    <t>VALOR DEL RIESGO</t>
  </si>
  <si>
    <t>SEMESTRAL</t>
  </si>
  <si>
    <t>RIESGOS ECONOMICOS</t>
  </si>
  <si>
    <t>ANUAL</t>
  </si>
  <si>
    <t>RIESGOS SOCIALES</t>
  </si>
  <si>
    <t>CUANDO APLIQUE</t>
  </si>
  <si>
    <t>RIESGOS OPERACIONALES</t>
  </si>
  <si>
    <t>RIESGOS FINANCIEROS</t>
  </si>
  <si>
    <t>1,2,3</t>
  </si>
  <si>
    <t>RIESGOS REGULATORIOS</t>
  </si>
  <si>
    <t>RIESGOS DE LA NATURALEZA</t>
  </si>
  <si>
    <t>RIESGOS AMBIENTALES</t>
  </si>
  <si>
    <t>RIESGOS TECNOLOGICOS</t>
  </si>
  <si>
    <t>RIESGOS DE IMAGEN INSTITUCIONAL</t>
  </si>
  <si>
    <t>RIESGOS POLITICOS</t>
  </si>
  <si>
    <t>CLASIFICACION DE RIESGOS</t>
  </si>
  <si>
    <t>RIESGOS DE CORRUPCIÓN</t>
  </si>
  <si>
    <t>RIESGOS DE SEGURIDAD DIGITAL</t>
  </si>
  <si>
    <t>RIESGOS PARA LA DEFENSA JURÍDICA</t>
  </si>
  <si>
    <t xml:space="preserve">TIPO DE CONTROL </t>
  </si>
  <si>
    <t>zona de riesgo</t>
  </si>
  <si>
    <t>bajo</t>
  </si>
  <si>
    <t xml:space="preserve">baja </t>
  </si>
  <si>
    <t>medio</t>
  </si>
  <si>
    <t xml:space="preserve">moderada </t>
  </si>
  <si>
    <t>ZONA RESIDUAL</t>
  </si>
  <si>
    <t>alto</t>
  </si>
  <si>
    <t>alta</t>
  </si>
  <si>
    <t>BAJO: Mitigado o eliminado</t>
  </si>
  <si>
    <t>TIPO DE IMPLEMENTACIÓN</t>
  </si>
  <si>
    <t>critico</t>
  </si>
  <si>
    <t>extrema</t>
  </si>
  <si>
    <t>MODERADO: Asumir y Revisar</t>
  </si>
  <si>
    <t>AUTOMATICO</t>
  </si>
  <si>
    <t>ALTO: Reducir, evitar o compartir</t>
  </si>
  <si>
    <t>MANUAL</t>
  </si>
  <si>
    <t>EXTREMO: Reducir, evitar, compartir o transferir</t>
  </si>
  <si>
    <t>CONTROL DOCUMENTADO</t>
  </si>
  <si>
    <t xml:space="preserve">DOCUMENTADO </t>
  </si>
  <si>
    <t>SIN DOCUMENTAR</t>
  </si>
  <si>
    <t>DEPENDENCIA</t>
  </si>
  <si>
    <t>Seleccione..</t>
  </si>
  <si>
    <t>FRECUENCIA</t>
  </si>
  <si>
    <t>Despacho de Gerencia</t>
  </si>
  <si>
    <t>CONTINUA</t>
  </si>
  <si>
    <t>Dirección Administrativa y Financiera</t>
  </si>
  <si>
    <t>ALEATORIA</t>
  </si>
  <si>
    <t>Dirección de Planificación, Gestión y Ejecución de Proyectos</t>
  </si>
  <si>
    <t>Oficina Asesora de Planeación Institucional</t>
  </si>
  <si>
    <t>EVIDENCIA</t>
  </si>
  <si>
    <t>Depacho de Gerencia /
Oficina Asesora de Planeación Institucional</t>
  </si>
  <si>
    <t>CON REGISTRO</t>
  </si>
  <si>
    <t>SIN REGISTRO</t>
  </si>
  <si>
    <t>PROCESO</t>
  </si>
  <si>
    <t>Seleccione Proceso...</t>
  </si>
  <si>
    <t>Primero seleccione el Proceso</t>
  </si>
  <si>
    <t>RIESGOS POR PROCESO</t>
  </si>
  <si>
    <t>OTROS RIESGOS DEL PROCESO</t>
  </si>
  <si>
    <t xml:space="preserve">Responsable </t>
  </si>
  <si>
    <t>Direccionamiento Estratégico</t>
  </si>
  <si>
    <t>Administración del SIG</t>
  </si>
  <si>
    <t>Gerente</t>
  </si>
  <si>
    <t>Gestión del Conocimiento e Innovación</t>
  </si>
  <si>
    <t>Director Administrativo y Financiero</t>
  </si>
  <si>
    <t>Comunicación Institucional</t>
  </si>
  <si>
    <t>Director Técnico</t>
  </si>
  <si>
    <t>Planificación, Gestión y Ejecución de Proyectos</t>
  </si>
  <si>
    <t xml:space="preserve">Jefe de Oficina Asesora </t>
  </si>
  <si>
    <t>Gestión Jurídica</t>
  </si>
  <si>
    <t>Asesor Jurídico</t>
  </si>
  <si>
    <t>Gestión de Bienes y Servicios</t>
  </si>
  <si>
    <t>Asesor de Comunicaciones</t>
  </si>
  <si>
    <t>Gestión Documental</t>
  </si>
  <si>
    <t>Asesor de Control Interno</t>
  </si>
  <si>
    <t>Gestión Financiera</t>
  </si>
  <si>
    <t>Profesional Especializado</t>
  </si>
  <si>
    <t>Gestión del Talento Humano</t>
  </si>
  <si>
    <t>Profesional Universitario</t>
  </si>
  <si>
    <t>Gestión Contractual</t>
  </si>
  <si>
    <t>Técnico Administrativo</t>
  </si>
  <si>
    <t>Gestión TICs</t>
  </si>
  <si>
    <t>Profesional Especializado / Técnico Administrativo</t>
  </si>
  <si>
    <t>Servicio al Ciudadano</t>
  </si>
  <si>
    <t>Control y Mejoramiento Continuo</t>
  </si>
  <si>
    <t>TOTAL RIESGOS</t>
  </si>
  <si>
    <t xml:space="preserve">TIPO DE DOCUMENTO:               </t>
  </si>
  <si>
    <t xml:space="preserve">FORMATO </t>
  </si>
  <si>
    <t xml:space="preserve">PROCEDIMIENTO:           </t>
  </si>
  <si>
    <t>ADMINISTRACIÓN Y GESTION DEL RIESGO</t>
  </si>
  <si>
    <t xml:space="preserve">TITULO: </t>
  </si>
  <si>
    <t>CÓDIGO:</t>
  </si>
  <si>
    <t>MATRIZ DE RIESGOS INTEGRADA</t>
  </si>
  <si>
    <t>F-SIG.03-01</t>
  </si>
  <si>
    <t>MATRIZ DE RIESGOS CORRUPCION - 2024</t>
  </si>
  <si>
    <t>N°</t>
  </si>
  <si>
    <t>RIESGOS</t>
  </si>
  <si>
    <t>TIPO DE RIESGOS</t>
  </si>
  <si>
    <t>CAUSA INMEDIATA</t>
  </si>
  <si>
    <t>CAUSA RAIZ</t>
  </si>
  <si>
    <t>VALORACIÓN DEL RIESGO</t>
  </si>
  <si>
    <t>CONTROL</t>
  </si>
  <si>
    <r>
      <t xml:space="preserve">ACCIONES DE CONTINGENCIA
</t>
    </r>
    <r>
      <rPr>
        <i/>
        <sz val="11"/>
        <color indexed="8"/>
        <rFont val="Calibri"/>
        <family val="2"/>
        <scheme val="minor"/>
      </rPr>
      <t>(Ante posible materialización)</t>
    </r>
  </si>
  <si>
    <r>
      <t xml:space="preserve">OPORTUNIDADES DE PREVENCIÓN
</t>
    </r>
    <r>
      <rPr>
        <i/>
        <sz val="11"/>
        <color indexed="8"/>
        <rFont val="Calibri"/>
        <family val="2"/>
        <scheme val="minor"/>
      </rPr>
      <t>(Cite aquellas actividades, herramientas o instrumentos que podrían generar mayor efectividad en las acciones de control)</t>
    </r>
  </si>
  <si>
    <t>TIPO DE CONTROL</t>
  </si>
  <si>
    <t>CONTROL EXISTENTE</t>
  </si>
  <si>
    <t>RIESGO RESIDUAL</t>
  </si>
  <si>
    <t>ACCIONES PREVENTIVAS</t>
  </si>
  <si>
    <t>REFORMULAR</t>
  </si>
  <si>
    <t>DESCRIPCIÓN</t>
  </si>
  <si>
    <t>PERIODO DE SEGUIMIENTO</t>
  </si>
  <si>
    <t>INDICADOR</t>
  </si>
  <si>
    <t>RESPONSABLE</t>
  </si>
  <si>
    <t>PRIMER CUATRIMESTRE - 2024</t>
  </si>
  <si>
    <t>SEGUNDO CUATRIMESTRE -2024</t>
  </si>
  <si>
    <t>TERCER CUATRIMESTRE-2024</t>
  </si>
  <si>
    <t>CATEGORÍA</t>
  </si>
  <si>
    <t>VALORACIÓN</t>
  </si>
  <si>
    <t xml:space="preserve">ANÁLISIS DE RESULTADOS </t>
  </si>
  <si>
    <t>EVIDENCIAS</t>
  </si>
  <si>
    <t>Formulación de estudios previos injustificados y/o con análisis de sector débiles y/o con sesgos en los requerimientos de la necesidad de contratación para favorecimiento de un tercero</t>
  </si>
  <si>
    <t>Falta de claridad en las necesidades de la contratación que se requiere la entidad 
Baja capacidad técnica en la definición de estudios previos</t>
  </si>
  <si>
    <t>Interes de favorecimiento a un tercero</t>
  </si>
  <si>
    <t>Los procesos que surjan en virtud de esos estudios previos pueden irse a desiertos 
Adjudicar un proceso y en la ejecución se pueda presentar un incumplimiento
Investigación y/o sanción disciplinaria y penal
Violación al régimen constitucional y/o legal de inhabilidades e incompatibilidades y conflicto de intereses</t>
  </si>
  <si>
    <t>Revisión de los estudios previos y recomendaciones en aspectos técnicos para que los criterios propicien la pluralidad de oferentes
Revisión de diligenciamiento correcto de formato de conflicto de intereses y registro de información de Personas Expuestas Políticamente (PEP)</t>
  </si>
  <si>
    <t>Socialización de procedimientos y lineamientos referentes al proceso de gestión contractual dirigido a los supervisores y funcionarios, con el fin de mitigar riesgos de corrupción</t>
  </si>
  <si>
    <t># Circulares publicadas</t>
  </si>
  <si>
    <t>Profesional Especializado responsable del Proceso de Gestión Contractual</t>
  </si>
  <si>
    <t>Reportar al Proceso de Gestión Contractual el eventual favorecimiento a terceros
Adelantar las acciones de investigación y sacionatorias correspondientes de tipo disciplinario y penal</t>
  </si>
  <si>
    <t>Generando articulación entre lo técnico y lo jurídico evitando la orientación a un tercero en los requisitos o especificaciones técnicas a contratar</t>
  </si>
  <si>
    <t xml:space="preserve">Se solicito Una (1) capacitación vitual de 20 horas en Fundamentos de la contratación estatal para funcionarios y contratistas de la entidad, con la ESAP, plataforma Moodle.   </t>
  </si>
  <si>
    <t>https://regioncentral-my.sharepoint.com/:f:/g/personal/proveedortic_regioncentralrape_gov_co/EuBLslW133ZDnW9HcF6FnpwBM32CHnnkWYhLsnmxIW9Cnw?e=a7h2aQ</t>
  </si>
  <si>
    <t xml:space="preserve">Se solicito una (1) capacitación presencial en el combite con evaluacion interactiva (previa y posterior a la capacitacion) en contratacion con enfasis en la tarea de los supervisión de los contratos. </t>
  </si>
  <si>
    <t>Celebración de contratos sin la aplicación adecuada de cada una de las modalidades de contratación definidas en la Ley</t>
  </si>
  <si>
    <t>Desconocimiento de la normatividad
Falta de capacitación del personal</t>
  </si>
  <si>
    <t>Favorecimiento a un tercero del  personal que participa en el proceso</t>
  </si>
  <si>
    <t>Sanciones disciplinarias, fiscales y penales</t>
  </si>
  <si>
    <t>Revisión de las modalidades de contratación previa a la publicación del PAA por el Proceso de Gestión Contractual</t>
  </si>
  <si>
    <t>Verificación de perfiles de personal con conocimientos específicos en Gestión Contractual</t>
  </si>
  <si>
    <t># Abogados Vinculados</t>
  </si>
  <si>
    <t>Directora Administrativa y Financiera</t>
  </si>
  <si>
    <t>Reporte al Proceso de Gestión Contractual
Modificación del Plan de Adquisiciones</t>
  </si>
  <si>
    <t>Consulta legal y jurisprudencial en materia de contratación pública 
 Recomiendaciones y/o los lineamientos de Colombia Compra</t>
  </si>
  <si>
    <t xml:space="preserve">Durante el primer cuatrimestre se suscribieron 7 contratos de prestación de servicios profesionales con abogados de los cuales 7 profesionales cuentan con conocimientos en la gestión contractual.  </t>
  </si>
  <si>
    <t xml:space="preserve">Durante el segundo cuatrimestre se suscribieron 2 contratos de prestación de servicios profesionales con abogados de los cuales 1 profesional cuenta con conocimientos en la gestión contractual.  </t>
  </si>
  <si>
    <t>Favorecimiento a  terceros, ajenos a la población objetivo identificada en los proyectos de inversión, que gestiona la entidad</t>
  </si>
  <si>
    <t>Error en la identificación de la población objetivo. 
Vinculación de actores que no cumplan con los requisitos determinados por el proyecto.
Falta de información o desconocimiento de datos técnicos,  registrados en los documentos de estructuración del proyecto.</t>
  </si>
  <si>
    <t>Intereses personales o particulares.
Coacción de terceros.</t>
  </si>
  <si>
    <t xml:space="preserve">Inconformidad de las partes interesadas (población objetivo,  asociados, entre otros).
Desviación de recursos.
Sanciones disciplinarias, fiscales y penales
Incumplimiento en la ejecución del proyecto y metas institucionales
Perdida de legitimidad y confianza en la entidad </t>
  </si>
  <si>
    <t>Monitoreo a la estructuración de Programas y Proyectos
Revisión del Banco de Programas y Proyectos por la Alta Dirección y la Junta Directiva
Seguimiento a la ejecución de los Proyectos de Inversión Interna y/o Externa (interventorías, informes de ejecución).
Revisión de diligenciamiento correcto de formato de conflicto de intereses y registro de información de Personas Expuestas Políticamente (PEP) de personal vinculado a la ejecución de proyectos de inversión de la entidad</t>
  </si>
  <si>
    <t xml:space="preserve">Seguimiento a la estructuración de los proyectos del POAI
Verificación de datos de los proyectos en su fase de estructuración, viabilización, aprobación y ejecución.
Cumplimiento de requisitos por personal idóneo. </t>
  </si>
  <si>
    <t>#Actualización del POAI
#Revisiones de DTS
#Bases de datos de beneficiarios actualizadas</t>
  </si>
  <si>
    <t>Comité Institucional de Gestión y Desempeño
Director Técnico 
Profesionales Especializados responsables de los Ejes Estratégicos Funcionario responsable de Proyecto.
Profesional Especializado de apoyo de Banco de Programas y Proyectos</t>
  </si>
  <si>
    <t xml:space="preserve">
Investigación técnica y administrativa toma de decisiones correctivas o sancionatorias 
         Reporte de la situación al ente de control, la alta dirección y entidades vinculadas al proyecto según sea el caso.    
Suspensión de la ejecución del proyectos</t>
  </si>
  <si>
    <t>Asignar un responsable para el seguimiento de reportes.
Verificación de los reportes en los sistemas de seguimiento (DNP o internos).</t>
  </si>
  <si>
    <t>Los proyectos presentados por la Dirección de Planificación, Gestión y Ejecución de proyectos, tanto los proyectos de inversión institucional como los de inversión pública,  tuvieron revisión a detalle de sus Documentos Técnicos de Soporte - DTS o su documento equivalente, verificando que hubiera consistencia técnica y concordancia con el perfil del proyecto inicialmente validado, particularmente en lo referente a la población objetivo y la población beneficiaria.
Los proyectos presentados por la Dirección de Planificación, Gestión y Ejecución de proyectos, tanto los proyectos de inversión institucional como los de inversión pública,  tuvieron como referencia para identificación de la población objetivo y la población beneficiaria fuentes de información, primaria y secundaria, de carácter oficial o con un amplio reconocimiento o validación por los actores territoriales.</t>
  </si>
  <si>
    <t>Banco de Proyectos de la entidad: https://regioncentral.sharepoint.com/:x:/s/GD/ESeKxb-OXxNKlURPeiAzfpoBu5xcAMxFaygakCubB6RO2g?e=4%3AxWIIF4&amp;fromShare=true&amp;at=9&amp;CID=021f25e9-a2e1-3a10-275d-ae7c586748ed</t>
  </si>
  <si>
    <t>Los proyectos institucionales son aprobados por el Comité de Gestión y Desempeño, conformado por los directivos de la entidad, quienes son los encargados de verificar los procesos de contratación y la gerencia como ordenadora del gasto, es quien requiere y autoriza la contratación del personal vinculado a los proyectos de inversión, sin ingerencia de los profesionales especializados. Los perfiles profesionales son  requeridos de aucerdo con las necesidades de cada proyecto, la validación del cumplimiento de requisitos o modificaciones son realizadas desde la gerencia o el cuerpo directivo.
Por otro lado, los proyectos que han sido financiados por entes externos, son los mismos financiadores quienes han determinado los entes encargados de los seguimientos a los proyectos, y aprueban los perfiles técnicos que requieren los proyectos, no obstante a la fecha no se ha iniciado la ejecución de estos proyectos.</t>
  </si>
  <si>
    <t>https://community.secop.gov.co/Public/App/AnnualPurchasingPlanEditPublic/View?id=463402</t>
  </si>
  <si>
    <t>Transferencias desde las cuentas de la entidad , a un tercero no autorizado.</t>
  </si>
  <si>
    <t>Error en los controles establecidos  
Vulnerabilidades en los aplicativos transaccionales</t>
  </si>
  <si>
    <t>Intereses particulares
Presión de un tercero</t>
  </si>
  <si>
    <t>Sanciones legales . 
Afectación del flujo de caja 
Demanda penal a la entidad bancaria.</t>
  </si>
  <si>
    <t>Verificación de  la información de ordenes de pago contra soportes y obligaciones por los responsables del proceso.  Conciliaciones bancarias al día. Sistema de información actualizado.</t>
  </si>
  <si>
    <t xml:space="preserve">Revisiones previas antes de realizar el giro, Conciliaciones bancarias </t>
  </si>
  <si>
    <t xml:space="preserve">Relación de pagos/ Pagos efectuados  ( movimiento cuentas)              # Conciliaciones bancarias elaboradas </t>
  </si>
  <si>
    <t>Profesional responsable de Tesorería</t>
  </si>
  <si>
    <t>Contactar a la entidad bancaria, para aclaración del pago.                              Reporte a la Dirección Administrativa
Tramites legales derivados de la investigación.</t>
  </si>
  <si>
    <t xml:space="preserve">Seguimiento a los portales bancarios.
Seguimiento al sistema de información de los movimientos realizados. </t>
  </si>
  <si>
    <t>Se verifica la información  emitida  por la entidades financieras vs información registrada en tesoreria (Comprobantes de egreso)  teniendo así partidas 100% conciliadas  e identificadas, posterior a ello se registra en el sistema la conciliación bancaria y se procede a firmas de tesoreria y contabilidad.       Evidencia: Conciliaciones bancarias al día. Sistema de información actualizado. Conciliaciones Bancarias de los meses agosto a diciembre del 2023 de las respectivas cuentas:    1. Cuenta de Ahorros Banco de Bogota N. 032387185       2. Cuenta de Ahorros Banco de Bogota N. 299146100      3. Cuenta Corriente Banco de Bogota N. 032387870    4. Cuenta BBVA 001307900200372767    5. Fiducia BBVA 00130790810200362644</t>
  </si>
  <si>
    <t>https://regioncentral-my.sharepoint.com/personal/proveedortic_regioncentralrape_gov_co/_layouts/15/onedrive.aspx?csf=1&amp;web=1&amp;e=MaOvjC&amp;CID=ed50f3ff%2D4cee%2D4f9a%2Da8f7%2D5290ce0579c7&amp;id=%2Fpersonal%2Fproveedortic%5Fregioncentralrape%5Fgov%5Fco%2FDocuments%2F1%2E%20GESTION%202024%2F9%2E%20Transparencia%20y%20%C3%A9tica%20publica%202024%2FEVIDENCIAS%2FFINANCIERA&amp;FolderCTID=0x012000DF66402C0FAF8C429B674E50AB87A77B&amp;view=0</t>
  </si>
  <si>
    <t>Se verifica la información  emitida  por la entidades financieras vs información registrada en tesoreria (Comprobantes de egreso)  teniendo así partidas 100% conciliadas  e identificadas, posterior a ello se registra en el sistema la conciliación bancaria y se procede a firmas de tesoreria y contabilidad.       Evidencia: Conciliaciones bancarias al día. Sistema de información actualizado. Conciliaciones Bancarias de los meses ABRIL A JUNIO  del 2024 de las respectivas cuentas:    1. Cuenta de Ahorros Banco de Bogota N. 032387185       2. Cuenta de Ahorros Banco de Bogota N. 299146100      3. Cuenta Corriente Banco de Bogota N. 032387870    4. Cuenta BBVA 001307900200372767    5. Fiducia BBVA 00130790810200362644</t>
  </si>
  <si>
    <t>https://regioncentral-my.sharepoint.com/personal/monica_rodriguez_regioncentralrape_gov_co/_layouts/15/onedrive.aspx?id=%2Fpersonal%2Fmonica%5Frodriguez%5Fregioncentralrape%5Fgov%5Fco%2FDocuments%2Fgesti%C3%B3n%202024%2FFINANCIERA</t>
  </si>
  <si>
    <t>Negociación con entidades bancarias , para beneficio propio o de terceros.</t>
  </si>
  <si>
    <t>Asignar la responsabilidad de negociación a un solo funcionario. Falta de conocimiento del funcionario para realizar esta gestión.</t>
  </si>
  <si>
    <t xml:space="preserve">  Falta de estudio de calificación del riesgo de la entidad.</t>
  </si>
  <si>
    <t>Detrimento patrimonial 
Desconfianza del sector financiero frente a la entidad, para adelantar negociaciones. 
Sanciones disciplinario al responsable.</t>
  </si>
  <si>
    <r>
      <t xml:space="preserve">Identificación de las entidades bancarias de acuerdo a la calificación de riesgo.
Revisión y aprobación de las propuestas de las entidades por la alta dirección.
  </t>
    </r>
    <r>
      <rPr>
        <sz val="11"/>
        <color rgb="FFFF0000"/>
        <rFont val="Calibri"/>
        <family val="2"/>
        <scheme val="minor"/>
      </rPr>
      <t xml:space="preserve"> </t>
    </r>
  </si>
  <si>
    <t>Revisar la puntuación de cupos de inversion de las entidades bancarías de las Secretaria de Hacienda Distrital priorzando las mejores puntajes. 
Analizar las entidades bancarias frente a los servicios que prestan y beneficios que podrían otorgar a la entidad, para los depósitos de los recursos financieros de la misma, en aras de garantizar una mayor rentabilidad con un menor riesgo.</t>
  </si>
  <si>
    <t xml:space="preserve"># Revision semestrales </t>
  </si>
  <si>
    <t>Revisar el procedimiento de negociación 
Iniciar investigación disciplinaria al funcionario responsable</t>
  </si>
  <si>
    <t>Conservar los soportes de la negociación físicos y digitales y asegurarse que todos estén debidamente formalizados.</t>
  </si>
  <si>
    <t>Durante la vigencia la Entidad  ha realizado negociaciones principalmente con Banco de Bogotá y BBVA, haciendo ejercicio del estudio de ranking de los bancas expedio por Hacienda, se solicita cotización y a las dos mejores cotizaciones se solicita negocicación de tasa y condiciones de manejo. a la fecha las entidades mencionados son las que han mantenido las condiciones más favorables para la entidad en el mercado financiero</t>
  </si>
  <si>
    <t>Durante la vigencia la Entidad  ha realizado negociaciones principalmente con Banco de Bogotá y BBVA, haciendo ejercicio del estudio de ranking de los bancas expedio por Hacienda, se solicita cotización y a las dos mejores cotizaciones se solicita negocicación de tasa y condiciones de manejo. a la fecha las entidades mencionados son las que han mantenido las condiciones más favorables para la entidad en el mercado financiero PARA REALIZACION DE INVERSIÓN</t>
  </si>
  <si>
    <t>Reconocimiento de beneficios tributarios no existentes para favorecimiento a terceros.</t>
  </si>
  <si>
    <t>Error en la liquidación de impuestos aplicables</t>
  </si>
  <si>
    <t>Información inicial del contratista no cumple con las excepciones establecidas por los organismo tributario</t>
  </si>
  <si>
    <t>Sanciones legales y/o disciplinaria</t>
  </si>
  <si>
    <t>Revisión de impuestos aplicables por actividad económica y topes establecidos por la ley (ET)</t>
  </si>
  <si>
    <t>Actualización anual de las tablas con los topes establecidos por la Ley
Actualizacioón tributaria de los responsables</t>
  </si>
  <si>
    <t># Actualizaciones</t>
  </si>
  <si>
    <t>Profesional responsable especializado Financiero</t>
  </si>
  <si>
    <t>Revision y ajuste de montos liquidados para la reliquidacion de los valores aplicados o no aplicados</t>
  </si>
  <si>
    <t xml:space="preserve">Verificación en aplicativo TNS de descuentos 
Documentos soportes para dismunuir las bases de retencion allegados por el personal </t>
  </si>
  <si>
    <t>Durante el primer cuatrimestre de la respectiva vigencia se realizó seguimiento a la respectiva actualización del aplicativo TNS con el valor de la UVT, para la vigencia respectiva,  Asi mismo dentro dentro de las carpetas del SECOP II Reposan los soportes de los diferentes contratistas que disminuyen las bases de retención.</t>
  </si>
  <si>
    <t>Durante el SEGUNDO cuatrimestre de la respectiva vigencia se realizó seguimiento a la respectiva actualización del aplicativo TNS con el valor de los porcentajes de retención, para la vigencia respectiva,  Asi mismo dentro dentro de las carpetas del SECOP II Reposan los soportes de los diferentes contratistas que disminuyen las bases de retención.</t>
  </si>
  <si>
    <t>Se realiza solicitud de condiciones de Adición y prorroga para no estar sin software durante el primer trimestre del año 2025</t>
  </si>
  <si>
    <t>Reservar u omitir información, de posibles  irregularidades administrativas o actos de corrupción,  en beneficio propio o de un tercero.</t>
  </si>
  <si>
    <t xml:space="preserve">Desconocimiento de las normas de auditoría generalmente aceptadas.
</t>
  </si>
  <si>
    <t>Falta de profesionalismo y ética del auditor.
Amiguismo con los funcionarios involucrados.</t>
  </si>
  <si>
    <t xml:space="preserve">Perjuicio o detrimento patrimonial para la entidad. 
Sanciones  disciplinarias 
Investigaciones de los organismos de control </t>
  </si>
  <si>
    <t>Socialización de los informes de auditoría o de seguimiento al Gerente y encargados de los procesos.
Publicación de informes en la página institucional para garantizar el acceso a la información a los servidores públicos y a los interesados en general.</t>
  </si>
  <si>
    <t>Informar a todos los funcionarios de la publicación de los informes de Control Interno, para su conocimiento.
Socializar a los funcionarios temas relacionados con las responsabilidades y roles de las oficinas de Control Interno</t>
  </si>
  <si>
    <t>Informes publicados /Informes elaborados en el periodo
Socializaciones realizadas / programadas</t>
  </si>
  <si>
    <t>Denunciar el acto de corrupción o la irregularidad administrativa , frente a la instancia que corresponda.
Tomar las medidas legales correspondientes a la situación detectada.</t>
  </si>
  <si>
    <t>Seguimiento a puntos de control de cada proceso. 
Fomento de la cultura de autocontrol</t>
  </si>
  <si>
    <t>Durante el primer cuatrimestre del año se adelantó auditoria al proceso de gestión financiera, cuyo resultados fueron presentados en comite institucional de control interno. del mismo modo los seguimientos para los informes de control interno contable, derechos de autor, seguimiento al programa de transparencia y ética pública, Al igual que las verificaciones a la aplicación de los controles a través de los maps de riesgos. Todo publicado en la pagina web institucional</t>
  </si>
  <si>
    <t>actas de comites, publicaciones en la web</t>
  </si>
  <si>
    <t>Se socializaron los informes de seguimientos e través de correos electrónicos con la alta gerencia y se presentaron an comite institucional de control interno, todos publicados en la web institucional</t>
  </si>
  <si>
    <t>Manipulación de los informes, para mostrar una gestión diferente a la real</t>
  </si>
  <si>
    <t>Intereses particulares o de terceros</t>
  </si>
  <si>
    <t>Falta de profesionalismo y ética del auditor.</t>
  </si>
  <si>
    <t>Toma de decisiones errada
Pérdida de credibilidad institucional 
Sanción disciplinaria</t>
  </si>
  <si>
    <t>Revisión y seguimiento del desarrollo de los informes por parte del líder del proceso. 
Reunión de cierre con el líder del proceso y su Director.</t>
  </si>
  <si>
    <t>Presentación de informes de auditoria al  Comité Institucional de Control Interno.
Publicación de informes</t>
  </si>
  <si>
    <t>No. de Auditorias realizadas/ No de auditorias presentadas al CICCI
N° Informes Publicados</t>
  </si>
  <si>
    <t xml:space="preserve">Solicitar revisión de la información registrada en el informe .
 Sanciones disciplinarias al responsable </t>
  </si>
  <si>
    <t>Envió de corrección o ajustes de informes , a través del correo electrónico para generar la evidencia.</t>
  </si>
  <si>
    <t>Se presentó al comite institucional de control interno el informe de auditoria al proceso de gestión financiera, igualmente enviado a los correos de los integrantes de la alta dirección</t>
  </si>
  <si>
    <t>Presentados informes de los seguimientos programados para el periodo en el plan anual de auditorias en comite institucional de control interno</t>
  </si>
  <si>
    <t xml:space="preserve">Omisión de Información a las partes interesadas (entidades asociadas, actores de interés y ciudadanos) </t>
  </si>
  <si>
    <t>Ejecución y
administración de
procesos</t>
  </si>
  <si>
    <t>Falta de idoneidad y ética del personal</t>
  </si>
  <si>
    <t>Intereses particulares</t>
  </si>
  <si>
    <t>Afectación de la imagen reputacional
Investigaciones administrativas y disciplinarias</t>
  </si>
  <si>
    <t> </t>
  </si>
  <si>
    <t>Registro de PQRSD
Informe consolidado de PQRSD</t>
  </si>
  <si>
    <t xml:space="preserve">Actividades de
capacitación y sensibilización en
 atención al ciudadano
Verificación de la información
por parte de los responsables
de proceso. </t>
  </si>
  <si>
    <t xml:space="preserve"># de capacitaciones y socializaciones realizadas/ # capacitaciones y socializaciones programadas
# de requerimiento tramitados/# de requerimientos recibidos </t>
  </si>
  <si>
    <t xml:space="preserve">Profesional Especializado responsable de Gestión Documental y Servicio al Ciudadano y/o apoyo a la Ventanilla Única </t>
  </si>
  <si>
    <t>Requerimiento administrativo al responsable de la omisión de la información para identificar las causas
Contactar al usuario para resolver el requerimiento</t>
  </si>
  <si>
    <t>Uso adecuado y seguimiento al sistema de información</t>
  </si>
  <si>
    <t>Divulgación de la circular 20244100006 sobre el manejo y control de comunicaciones oficiales. 
Capacitación en proceso de servicio al ciudadano articulada con el Plan institucional de Capacitación realizada el 10 de mayo de 2024</t>
  </si>
  <si>
    <t xml:space="preserve">circular 20244100006
Control de asistencia </t>
  </si>
  <si>
    <t xml:space="preserve">Se radicó el 100% de los tramites recibidos por medio de los canales de atención dispuestos por la RAP-E Región Central.  </t>
  </si>
  <si>
    <t>Reporte Sistema de Gestión documental SIDCAR para el periodo reportado</t>
  </si>
  <si>
    <t>Favorecimiento a terceros en la gestión de solicitudes y requerimientos</t>
  </si>
  <si>
    <t>Dilación de procesos
Afectación de la imagen reputacional
Investigaciones administrativas y disciplinarias</t>
  </si>
  <si>
    <t>Registro de solicitudes y requerimientos en herramienta dispuesta para ello
Ejecución de acciones de control del proceso</t>
  </si>
  <si>
    <t>Reportes del sistema
Seguimiento a la ejecución del proceso</t>
  </si>
  <si>
    <t xml:space="preserve"># de reportes generados </t>
  </si>
  <si>
    <t>Profesional Especializado responsable de Gestión Documental y Servicio al Ciudadano</t>
  </si>
  <si>
    <t>Identificar y ajustar las falencias dentro de los controles de los procedimientos asociados
Requerimiento disciplinario al responsable vinculado</t>
  </si>
  <si>
    <t>Seguimiento a los controles del sistema por parte de Control Interno</t>
  </si>
  <si>
    <t>Informes de seguimiento a funcionamiento de canales de atención (meses enero, febrero y marzo 2024)
Informe trimestral de seguimiento a canales de atención y PQRSD.</t>
  </si>
  <si>
    <t xml:space="preserve">Informes presentados </t>
  </si>
  <si>
    <t>Informes de seguimiento a funcionamiento de canales de atención (meses mayo, junio y julio 2024)
Informe semestral</t>
  </si>
  <si>
    <t>Alteración de la información física o electrónica (técnica y administrativa) por parte de los colaboradores de los  procesos en favorecimiento de un tercero.</t>
  </si>
  <si>
    <t>Insuficiencia de espacios físicos para almacenamiento de archivos
Medidas inadecuadas de seguridad y acceso a la información en los archivos de la entidad</t>
  </si>
  <si>
    <t>Falta de ética e idoneidad del personal involucrado</t>
  </si>
  <si>
    <t>Pérdida de la integridad y confiabilidad de la información
Favorecimiento propio o a terceros
Implicaciones legales a la entidad y/o entidades asociadas</t>
  </si>
  <si>
    <t>Registro y control de préstamo expedientes
Asignación de responsables en el manejo de la información por proceso
Implementación de la categorización de la información clasificada y reservada</t>
  </si>
  <si>
    <t>Socialización del Programa de Gestión documental - PGD 
                                                                                                                             Revisión aleatoria de expedientes de la entidad teniendo en cuenta FUID y la aplicación de las TRD</t>
  </si>
  <si>
    <t># Socializaciones realizadas/ # de socializaciones programadas
# de expedientes revisados y registrados en FUID</t>
  </si>
  <si>
    <t>Recuperar o reconstruir el documento original o reporte de anulación de la información adulterada.
 Tomar las medidas legales correspondientes a la situación detectada</t>
  </si>
  <si>
    <t>Adecuación del espacio del archivo central para seguridad de acceso y conservación de los documentos.
Evaluar pertinencia de la digitalización de la totalidad de los expedientes</t>
  </si>
  <si>
    <t>2 Jornadas de inducción y reinducción para funcionarios y personal de apoyo. Relaizadas en el marco del Plan Insticuional de Capacitación los días 8 de marzo 2024 y 7 de mayo 2024. 
Revisión del inventario documental Direccción técnica y equipo TIC-DAF</t>
  </si>
  <si>
    <t>Control de asistencia y PPT</t>
  </si>
  <si>
    <t>Socialización de actualización del Programa de Gestión Documental al Comité Institucional de Gestión y Desempeño el 5 de agosto de 2024. 
Capacitación en Gestión Documental  y Transprencia 29 de agosto de 2024</t>
  </si>
  <si>
    <t>Acta de reunión 5 de agosto 2024
Control de asistencia capacitación</t>
  </si>
  <si>
    <t>Posibilidad de destinar de forma indebida de recursos públicos para financiación de proyectos que no respondan a la misión de la entidad.</t>
  </si>
  <si>
    <t>Desconocimiento de los hechos regionales y los Planes Estratégicos de la entidad</t>
  </si>
  <si>
    <t>Incumplimiento de metas institucionales
Perdida deliberada de recursos 
Implicaciones legales a la entidad y/o entidades asociadas</t>
  </si>
  <si>
    <t xml:space="preserve">Aprobación de proyectos de inversión por la Junta Directiva
Revisión del Anteproyecto de presupuesto por la Comisión de Presupuesto integrada por (Secretarías de Hacienda de las entidades asociadas y un miembro del Consejo Directivo) verificación destinación correcta de los recursos. </t>
  </si>
  <si>
    <t>Aplicación del instrumento de registro de proyectos de inversión en el Banco de Programas y Proyectos.
Verificación de los proyectos aprobados contra los recursos asignados desde el Plan de Acción Integrado</t>
  </si>
  <si>
    <t># de Proyectos Viabilizados / # de Proyectos Presentados</t>
  </si>
  <si>
    <t>Profesional Especializado responsable de Banco de Programas y Proyectos</t>
  </si>
  <si>
    <t>Reporte a la Dirección Administrativa y Financiera para verificación de posibles apropiaciones
Reportar a la Junta Directiva para tomar las medidas correctivas.
Citar a la comisión de presupuesto</t>
  </si>
  <si>
    <t>Seguimiento a la asignación presupuestal ( TNS).
Monitoreo periódico a la ejecución de proyectos.
Seguimiento a la formalización de la aprobación de presupuesto</t>
  </si>
  <si>
    <t>En la sesión del 14 de diciembre de 2023 del Comité Institucional de Gestión y Desempeño, fueron presentados para viabilidad de proyectos de inversión (Dirección de Planificación, Gestión y Ejecución de Proyectos):
1. Implementación de una ruta regional de bici turismo “Ruta Trasandina” Fase 1
2. Implementación Plataforma colaborativa para la planeación, gestión y acompañamiento técnico para promover la seguridad hídrica de los territorios de la Región Central.
Asímismo, fueron remitidas y presentadas a los nuevos mandatarios, los proyectos estructurados que requieren recursos para su ejecución, para que fueran incluidos en los capitulos de regalías de los planes de desarrollo que se encuentran elaborando para su período de mandato.</t>
  </si>
  <si>
    <t>https://regioncentral-my.sharepoint.com/:f:/r/personal/proveedortic_regioncentralrape_gov_co/Documents/1.%20GESTION%202024/9.%20Transparencia%20y%20%C3%A9tica%20publica%202024/Evidencias%20planeaci%C3%B3n/Riesgos%20de%20corrupci%C3%B3n?csf=1&amp;web=1&amp;e=MaOvjC</t>
  </si>
  <si>
    <t>A la fecha se estan ejecutando unicamente los proyectos de inversión institucionales, la ejecución se realiza con base al seguimiento al plan de acción y se refleja en los informes de gestión presentados a la Junta Directiva, de acuerdo con sus requerimientos. El ultimo informe se remitió con corte a 31 de mayo de 2024.</t>
  </si>
  <si>
    <t>https://regioncentral.sharepoint.com/:b:/r/sites/GD/Documentos%20compartidos/120OAPI/18-INFORMES/INFORMES%20DE%20GESTI%C3%93N/2024/INFORME%20CORTE%20MAYO/Informe%20de%20Gestio%CC%81n%20con%20corte%2031%20de%20mayo%202024.pdf?csf=1&amp;web=1&amp;e=zFOJTg</t>
  </si>
  <si>
    <t>No ingreso de bienes muebles e inmuebles al inventario de la entidad</t>
  </si>
  <si>
    <t>Desconocimiento del procedimiento</t>
  </si>
  <si>
    <t>Falta de reporte por parte del supervisor ante la Dirección Administrativa y Financiera para legalización de inventario</t>
  </si>
  <si>
    <t>Desactualización del inventario
No pago de las obligaciones contractuales sobre los bienes muebles o inmuebles adquiridos
Pérdida de los bienes muebles o inmuebles 
No aseguramiento de los bienes 
Sanciones disciplinarias, fiscales y penales.</t>
  </si>
  <si>
    <t xml:space="preserve">
Verificación del supervisor de cumplimiento de especificaciones técnicas para pago 
Actualización del aplicativo TNS - Modulo Activos Fijos y Almacén
Conciliación mensual de depreciación de bienes del inventario </t>
  </si>
  <si>
    <t>Seguimiento de la actualización del inventario de la entidad (semestral)
El encargado financiero debe solicitar al supervisor el ingreso a almacén de los bienes adquiridos (cada vez que se realice la adquisición).</t>
  </si>
  <si>
    <t xml:space="preserve"> Núm sgtos realizados/sobre los programados
Num de docu de ingresos/Núm de orden de compras o suminsitro que requieran ingreso</t>
  </si>
  <si>
    <t xml:space="preserve">Profesional de Bienes y Servicios y el supervisor para la segunda acción
</t>
  </si>
  <si>
    <t>Identificación de las características del bien
Verificación de las causas e indagación administrativa</t>
  </si>
  <si>
    <t>Verificación del correcto funcionamiento del módulo de inventario de TNS</t>
  </si>
  <si>
    <t>Uso de bienes públicos para finalidades no institucionales (proselitismo político, préstamo particular sin causa contractual, entre otros)</t>
  </si>
  <si>
    <t xml:space="preserve">
Desconocimiento del procedimiento o protocolos establecidos</t>
  </si>
  <si>
    <t>Intereses personales o particulares</t>
  </si>
  <si>
    <t>Daño de bienes - Detrimento patrimonial
Afectación de la prestación del servicio para fines institucionales
Sanciones disciplinarias, fiscales y penales</t>
  </si>
  <si>
    <t>Asignación de responsable de bienes con la actualización de inventario</t>
  </si>
  <si>
    <t>Actualización del reporte de inventario (semestral)
Seguimiento préstamos de equipos audiovisuales y GPS de la entidad (mensual)</t>
  </si>
  <si>
    <t>Número de controles ejecutados/número de controles establecidos</t>
  </si>
  <si>
    <t>Profesional de Bienes y Servicios
Profesional de Gestión de TIC
Funcionario responsable de los bienes</t>
  </si>
  <si>
    <t>Verificación de las causas e indagación administrativa
Reporte a las instancias correspondientes.</t>
  </si>
  <si>
    <t>Verificación del correcto funcionamiento del módulo de inventario de TNS
Mesa de Ayuda - Helpdesk</t>
  </si>
  <si>
    <t>Informes de seguimiento a funcionamiento de canales de atención (meses oct. Nov . Dic 2024)
Informe semestral</t>
  </si>
  <si>
    <t xml:space="preserve">Informes presentados, </t>
  </si>
  <si>
    <t xml:space="preserve">Se realizó la capacitación presencial en el combite numero 3 19 de sept 2024, con evaluacion interactiva en contratacion publica con enfasis en las tareas de los supervisores en los contratos. </t>
  </si>
  <si>
    <t xml:space="preserve">Durante el tercer cuatrimestre se mantuvo  la ejecucion de los 2 contratos de prestación de servicios profesionales con abogados de los cuales 1 profesional es en temas de gestión contractual.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</si>
</sst>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quot;€&quot;_-;\-* #,##0.00\ &quot;€&quot;_-;_-* &quot;-&quot;??\ &quot;€&quot;_-;_-@_-"/>
    <numFmt numFmtId="165" formatCode="_ [$€-2]\ * #,##0.00_ ;_ [$€-2]\ * \-#,##0.00_ ;_ [$€-2]\ * &quot;-&quot;??_ "/>
    <numFmt numFmtId="166" formatCode="&quot;$&quot;\ #,##0.00"/>
    <numFmt numFmtId="167" formatCode="_ * #,##0_ ;_ * \-#,##0_ ;_ * &quot;-&quot;_ ;_ @_ "/>
    <numFmt numFmtId="168" formatCode="_ * #,##0.000_ ;_ * \-#,##0.000_ ;_ * &quot;-&quot;??_ ;_ @_ "/>
    <numFmt numFmtId="169" formatCode="_ * #,##0.00_ ;_ * \-#,##0.00_ ;_ * &quot;-&quot;??_ ;_ @_ "/>
    <numFmt numFmtId="170" formatCode="_-&quot;$&quot;* #,##0_-;\-&quot;$&quot;* #,##0_-;_-&quot;$&quot;* &quot;-&quot;??_-;_-@_-"/>
    <numFmt numFmtId="171" formatCode="_ &quot;$&quot;\ * #,##0.00_ ;_ &quot;$&quot;\ * \-#,##0.00_ ;_ &quot;$&quot;\ * &quot;-&quot;??_ ;_ @_ "/>
    <numFmt numFmtId="172" formatCode="d/mm/yyyy;@"/>
  </numFmts>
  <fonts count="66"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MS Sans Serif"/>
      <family val="2"/>
    </font>
    <font>
      <sz val="11"/>
      <color theme="1"/>
      <name val="Calibri"/>
      <family val="2"/>
      <scheme val="minor"/>
    </font>
    <font>
      <sz val="9"/>
      <color theme="1"/>
      <name val="Arial"/>
      <family val="2"/>
    </font>
    <font>
      <b/>
      <sz val="9"/>
      <color theme="1"/>
      <name val="Arial"/>
      <family val="2"/>
    </font>
    <font>
      <b/>
      <sz val="18"/>
      <color theme="3"/>
      <name val="Calibri"/>
      <family val="2"/>
      <scheme val="minor"/>
    </font>
    <font>
      <sz val="10"/>
      <color theme="1"/>
      <name val="Arial"/>
      <family val="2"/>
    </font>
    <font>
      <b/>
      <sz val="11"/>
      <color theme="1"/>
      <name val="Calibri"/>
      <family val="2"/>
      <scheme val="minor"/>
    </font>
    <font>
      <b/>
      <sz val="16"/>
      <color theme="4"/>
      <name val="Calibri"/>
      <family val="2"/>
      <scheme val="minor"/>
    </font>
    <font>
      <b/>
      <sz val="10"/>
      <color theme="1"/>
      <name val="Arial"/>
      <family val="2"/>
    </font>
    <font>
      <b/>
      <sz val="18"/>
      <color theme="0"/>
      <name val="Calibri"/>
      <family val="2"/>
      <scheme val="minor"/>
    </font>
    <font>
      <b/>
      <sz val="12"/>
      <color theme="3"/>
      <name val="Calibri"/>
      <family val="2"/>
      <scheme val="minor"/>
    </font>
    <font>
      <sz val="9"/>
      <color theme="1"/>
      <name val="Calibri"/>
      <family val="2"/>
      <scheme val="minor"/>
    </font>
    <font>
      <b/>
      <sz val="9"/>
      <color theme="1"/>
      <name val="Calibri"/>
      <family val="2"/>
      <scheme val="minor"/>
    </font>
    <font>
      <b/>
      <sz val="16"/>
      <name val="Calibri"/>
      <family val="2"/>
      <scheme val="minor"/>
    </font>
    <font>
      <b/>
      <sz val="11"/>
      <color indexed="8"/>
      <name val="Calibri"/>
      <family val="2"/>
      <scheme val="minor"/>
    </font>
    <font>
      <sz val="11"/>
      <name val="Calibri"/>
      <family val="2"/>
      <scheme val="minor"/>
    </font>
    <font>
      <sz val="11"/>
      <color indexed="8"/>
      <name val="Calibri"/>
      <family val="2"/>
      <scheme val="minor"/>
    </font>
    <font>
      <sz val="11"/>
      <color rgb="FF0070C0"/>
      <name val="Calibri"/>
      <family val="2"/>
      <scheme val="minor"/>
    </font>
    <font>
      <b/>
      <sz val="14"/>
      <name val="Calibri"/>
      <family val="2"/>
      <scheme val="minor"/>
    </font>
    <font>
      <b/>
      <sz val="14"/>
      <color rgb="FF0070C0"/>
      <name val="Calibri"/>
      <family val="2"/>
      <scheme val="minor"/>
    </font>
    <font>
      <b/>
      <sz val="16"/>
      <color rgb="FF0070C0"/>
      <name val="Calibri"/>
      <family val="2"/>
      <scheme val="minor"/>
    </font>
    <font>
      <i/>
      <sz val="11"/>
      <color indexed="8"/>
      <name val="Calibri"/>
      <family val="2"/>
      <scheme val="minor"/>
    </font>
    <font>
      <b/>
      <sz val="18"/>
      <color theme="9" tint="-0.249977111117893"/>
      <name val="Calibri"/>
      <family val="2"/>
      <scheme val="minor"/>
    </font>
    <font>
      <b/>
      <sz val="16"/>
      <color theme="9" tint="-0.249977111117893"/>
      <name val="Calibri"/>
      <family val="2"/>
      <scheme val="minor"/>
    </font>
    <font>
      <sz val="8"/>
      <color theme="1"/>
      <name val="Arial"/>
      <family val="2"/>
    </font>
    <font>
      <sz val="11"/>
      <color rgb="FFFF0000"/>
      <name val="Calibri"/>
      <family val="2"/>
      <scheme val="minor"/>
    </font>
    <font>
      <b/>
      <sz val="14"/>
      <color theme="3"/>
      <name val="Calibri"/>
      <family val="2"/>
      <scheme val="minor"/>
    </font>
    <font>
      <sz val="9"/>
      <name val="Arial"/>
      <family val="2"/>
    </font>
    <font>
      <u/>
      <sz val="11"/>
      <color theme="10"/>
      <name val="Calibri"/>
      <family val="2"/>
      <scheme val="minor"/>
    </font>
    <font>
      <b/>
      <sz val="18"/>
      <color rgb="FF002060"/>
      <name val="Arial"/>
      <family val="2"/>
    </font>
    <font>
      <sz val="11"/>
      <color theme="1"/>
      <name val="Arial"/>
      <family val="2"/>
    </font>
    <font>
      <sz val="16"/>
      <color indexed="8"/>
      <name val="Arial"/>
      <family val="2"/>
    </font>
    <font>
      <b/>
      <sz val="12"/>
      <color theme="1"/>
      <name val="Arial"/>
      <family val="2"/>
    </font>
    <font>
      <b/>
      <sz val="8"/>
      <color theme="1"/>
      <name val="Arial"/>
      <family val="2"/>
    </font>
    <font>
      <b/>
      <sz val="9"/>
      <color indexed="8"/>
      <name val="Arial"/>
      <family val="2"/>
    </font>
    <font>
      <u/>
      <sz val="11"/>
      <color theme="10"/>
      <name val="Arial"/>
      <family val="2"/>
    </font>
    <font>
      <sz val="8"/>
      <color indexed="8"/>
      <name val="Arial"/>
      <family val="2"/>
    </font>
    <font>
      <i/>
      <sz val="11"/>
      <color indexed="8"/>
      <name val="Arial"/>
      <family val="2"/>
    </font>
    <font>
      <sz val="11"/>
      <color indexed="8"/>
      <name val="Calibri"/>
      <family val="2"/>
    </font>
    <font>
      <sz val="11"/>
      <color indexed="8"/>
      <name val="Cambria"/>
      <family val="2"/>
      <scheme val="major"/>
    </font>
    <font>
      <b/>
      <sz val="36"/>
      <color rgb="FF002060"/>
      <name val="Cambria"/>
      <family val="2"/>
      <scheme val="major"/>
    </font>
    <font>
      <b/>
      <sz val="11"/>
      <name val="Calibri"/>
      <family val="2"/>
      <scheme val="minor"/>
    </font>
    <font>
      <b/>
      <sz val="10"/>
      <name val="Calibri"/>
      <family val="2"/>
    </font>
    <font>
      <b/>
      <sz val="10"/>
      <name val="Calibri"/>
      <family val="2"/>
      <scheme val="minor"/>
    </font>
    <font>
      <sz val="12"/>
      <color indexed="81"/>
      <name val="Tahoma"/>
      <family val="2"/>
    </font>
    <font>
      <u/>
      <sz val="11"/>
      <color theme="10"/>
      <name val="Calibri"/>
      <family val="2"/>
      <scheme val="minor"/>
    </font>
    <font>
      <sz val="11"/>
      <color rgb="FF000000"/>
      <name val="Calibri"/>
      <family val="2"/>
    </font>
    <font>
      <sz val="12"/>
      <name val="Calibri"/>
      <family val="2"/>
      <scheme val="minor"/>
    </font>
    <font>
      <sz val="11"/>
      <color rgb="FF444444"/>
      <name val="Calibri"/>
      <family val="2"/>
      <charset val="1"/>
    </font>
    <font>
      <sz val="11"/>
      <name val="Calibri"/>
      <family val="2"/>
    </font>
    <font>
      <u/>
      <sz val="11"/>
      <color theme="10"/>
      <name val="Calibri"/>
      <scheme val="minor"/>
    </font>
    <font>
      <u/>
      <sz val="11"/>
      <color theme="3" tint="0.39997558519241921"/>
      <name val="Calibri"/>
      <family val="2"/>
      <scheme val="minor"/>
    </font>
    <font>
      <sz val="11"/>
      <color rgb="FF000000"/>
      <name val="Calibri"/>
    </font>
  </fonts>
  <fills count="35">
    <fill>
      <patternFill patternType="none"/>
    </fill>
    <fill>
      <patternFill patternType="gray125"/>
    </fill>
    <fill>
      <patternFill patternType="solid">
        <fgColor theme="4" tint="0.79998168889431442"/>
        <bgColor indexed="64"/>
      </patternFill>
    </fill>
    <fill>
      <patternFill patternType="solid">
        <fgColor rgb="FF66FF33"/>
        <bgColor indexed="64"/>
      </patternFill>
    </fill>
    <fill>
      <patternFill patternType="solid">
        <fgColor rgb="FFFFFF00"/>
        <bgColor indexed="64"/>
      </patternFill>
    </fill>
    <fill>
      <patternFill patternType="solid">
        <fgColor rgb="FFF79646"/>
        <bgColor indexed="64"/>
      </patternFill>
    </fill>
    <fill>
      <patternFill patternType="solid">
        <fgColor rgb="FFFF0000"/>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9"/>
        <bgColor indexed="64"/>
      </patternFill>
    </fill>
    <fill>
      <patternFill patternType="solid">
        <fgColor rgb="FF92D050"/>
        <bgColor indexed="64"/>
      </patternFill>
    </fill>
    <fill>
      <patternFill patternType="solid">
        <fgColor rgb="FFFFC000"/>
        <bgColor indexed="64"/>
      </patternFill>
    </fill>
    <fill>
      <patternFill patternType="solid">
        <fgColor theme="0" tint="-0.249977111117893"/>
        <bgColor indexed="64"/>
      </patternFill>
    </fill>
    <fill>
      <patternFill patternType="solid">
        <fgColor theme="3"/>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9"/>
        <bgColor indexed="64"/>
      </patternFill>
    </fill>
    <fill>
      <patternFill patternType="solid">
        <fgColor rgb="FF002060"/>
        <bgColor indexed="64"/>
      </patternFill>
    </fill>
    <fill>
      <patternFill patternType="solid">
        <fgColor rgb="FF00B050"/>
        <bgColor indexed="64"/>
      </patternFill>
    </fill>
    <fill>
      <patternFill patternType="solid">
        <fgColor theme="8" tint="0.79998168889431442"/>
        <bgColor indexed="64"/>
      </patternFill>
    </fill>
    <fill>
      <patternFill patternType="solid">
        <fgColor rgb="FFE5FFE5"/>
        <bgColor indexed="64"/>
      </patternFill>
    </fill>
    <fill>
      <patternFill patternType="solid">
        <fgColor theme="8" tint="0.59999389629810485"/>
        <bgColor indexed="64"/>
      </patternFill>
    </fill>
    <fill>
      <patternFill patternType="solid">
        <fgColor theme="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92CDDC"/>
        <bgColor rgb="FF000000"/>
      </patternFill>
    </fill>
    <fill>
      <patternFill patternType="solid">
        <fgColor rgb="FFFFC000"/>
        <bgColor rgb="FF000000"/>
      </patternFill>
    </fill>
    <fill>
      <patternFill patternType="solid">
        <fgColor rgb="FFF2F2F2"/>
        <bgColor rgb="FF000000"/>
      </patternFill>
    </fill>
    <fill>
      <patternFill patternType="solid">
        <fgColor rgb="FFD8E4BC"/>
        <bgColor rgb="FF000000"/>
      </patternFill>
    </fill>
    <fill>
      <patternFill patternType="solid">
        <fgColor theme="0"/>
        <bgColor rgb="FF000000"/>
      </patternFill>
    </fill>
    <fill>
      <patternFill patternType="solid">
        <fgColor rgb="FFFFFFFF"/>
        <bgColor rgb="FF000000"/>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dotted">
        <color indexed="64"/>
      </right>
      <top style="dotted">
        <color indexed="64"/>
      </top>
      <bottom style="dotted">
        <color indexed="64"/>
      </bottom>
      <diagonal/>
    </border>
    <border>
      <left/>
      <right/>
      <top style="dotted">
        <color indexed="64"/>
      </top>
      <bottom style="dotted">
        <color indexed="64"/>
      </bottom>
      <diagonal/>
    </border>
    <border>
      <left/>
      <right style="dotted">
        <color indexed="64"/>
      </right>
      <top/>
      <bottom style="dotted">
        <color indexed="64"/>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s>
  <cellStyleXfs count="64">
    <xf numFmtId="0" fontId="0" fillId="0" borderId="0"/>
    <xf numFmtId="0" fontId="11" fillId="0" borderId="0"/>
    <xf numFmtId="165" fontId="12" fillId="0" borderId="0" applyFont="0" applyFill="0" applyBorder="0" applyAlignment="0" applyProtection="0"/>
    <xf numFmtId="166"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8"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70" fontId="12" fillId="0" borderId="0" applyFont="0" applyFill="0" applyBorder="0" applyAlignment="0" applyProtection="0"/>
    <xf numFmtId="171" fontId="12" fillId="0" borderId="0" applyFont="0" applyFill="0" applyBorder="0" applyAlignment="0" applyProtection="0"/>
    <xf numFmtId="171" fontId="12" fillId="0" borderId="0" applyFont="0" applyFill="0" applyBorder="0" applyAlignment="0" applyProtection="0"/>
    <xf numFmtId="0" fontId="12" fillId="0" borderId="0"/>
    <xf numFmtId="0" fontId="13"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0" fontId="10" fillId="0" borderId="0"/>
    <xf numFmtId="0" fontId="9" fillId="0" borderId="0"/>
    <xf numFmtId="9" fontId="9" fillId="0" borderId="0" applyFont="0" applyFill="0" applyBorder="0" applyAlignment="0" applyProtection="0"/>
    <xf numFmtId="0" fontId="8" fillId="0" borderId="0"/>
    <xf numFmtId="0" fontId="6" fillId="0" borderId="0"/>
    <xf numFmtId="164"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0" fontId="5" fillId="0" borderId="0"/>
    <xf numFmtId="0" fontId="5" fillId="0" borderId="0"/>
    <xf numFmtId="164"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164"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51" fillId="0" borderId="0" applyNumberFormat="0" applyFill="0" applyBorder="0" applyProtection="0"/>
    <xf numFmtId="0" fontId="58" fillId="0" borderId="0" applyNumberFormat="0" applyFill="0" applyBorder="0" applyAlignment="0" applyProtection="0"/>
    <xf numFmtId="0" fontId="63" fillId="0" borderId="0" applyNumberFormat="0" applyFill="0" applyBorder="0" applyAlignment="0" applyProtection="0"/>
  </cellStyleXfs>
  <cellXfs count="459">
    <xf numFmtId="0" fontId="0" fillId="0" borderId="0" xfId="0"/>
    <xf numFmtId="0" fontId="48" fillId="8" borderId="0" xfId="62" applyFont="1" applyFill="1" applyBorder="1" applyAlignment="1">
      <alignment horizontal="left"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5" fillId="3"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0" fillId="8" borderId="0" xfId="0" applyFill="1"/>
    <xf numFmtId="0" fontId="0" fillId="9" borderId="0" xfId="0" applyFill="1"/>
    <xf numFmtId="0" fontId="16" fillId="0" borderId="1" xfId="0" applyFont="1" applyBorder="1" applyAlignment="1">
      <alignment vertical="center" wrapText="1"/>
    </xf>
    <xf numFmtId="0" fontId="0" fillId="8" borderId="1" xfId="0" applyFill="1" applyBorder="1" applyAlignment="1">
      <alignment horizontal="center" vertical="center"/>
    </xf>
    <xf numFmtId="0" fontId="0" fillId="2" borderId="1" xfId="0" applyFill="1" applyBorder="1" applyAlignment="1">
      <alignment horizontal="center" vertical="center"/>
    </xf>
    <xf numFmtId="0" fontId="15" fillId="6" borderId="0" xfId="0" applyFont="1" applyFill="1" applyAlignment="1">
      <alignment horizontal="center" vertical="center" wrapText="1"/>
    </xf>
    <xf numFmtId="0" fontId="15" fillId="4" borderId="9" xfId="0" applyFont="1" applyFill="1" applyBorder="1" applyAlignment="1">
      <alignment horizontal="center" vertical="center" wrapText="1"/>
    </xf>
    <xf numFmtId="0" fontId="15" fillId="5" borderId="10" xfId="0" applyFont="1" applyFill="1" applyBorder="1" applyAlignment="1">
      <alignment horizontal="center" vertical="center" wrapText="1"/>
    </xf>
    <xf numFmtId="0" fontId="15" fillId="5" borderId="4" xfId="0" applyFont="1" applyFill="1" applyBorder="1" applyAlignment="1">
      <alignment horizontal="center" vertical="center" wrapText="1"/>
    </xf>
    <xf numFmtId="0" fontId="15" fillId="6" borderId="4" xfId="0" applyFont="1" applyFill="1" applyBorder="1" applyAlignment="1">
      <alignment horizontal="center" vertical="center" wrapText="1"/>
    </xf>
    <xf numFmtId="0" fontId="15" fillId="6" borderId="11" xfId="0" applyFont="1" applyFill="1" applyBorder="1" applyAlignment="1">
      <alignment horizontal="center" vertical="center" wrapText="1"/>
    </xf>
    <xf numFmtId="0" fontId="15" fillId="3" borderId="3" xfId="0" applyFont="1" applyFill="1" applyBorder="1" applyAlignment="1">
      <alignment vertical="center" wrapText="1"/>
    </xf>
    <xf numFmtId="0" fontId="0" fillId="8" borderId="15" xfId="0" applyFill="1" applyBorder="1" applyAlignment="1">
      <alignment horizontal="center" vertical="center"/>
    </xf>
    <xf numFmtId="0" fontId="21" fillId="3" borderId="2" xfId="0" applyFont="1" applyFill="1" applyBorder="1" applyAlignment="1">
      <alignment vertical="center" wrapText="1"/>
    </xf>
    <xf numFmtId="0" fontId="21" fillId="4" borderId="0" xfId="0" applyFont="1" applyFill="1" applyAlignment="1">
      <alignment horizontal="right" vertical="center" wrapText="1"/>
    </xf>
    <xf numFmtId="0" fontId="21" fillId="4" borderId="0" xfId="0" applyFont="1" applyFill="1" applyAlignment="1">
      <alignment horizontal="center" vertical="center" wrapText="1"/>
    </xf>
    <xf numFmtId="9" fontId="21" fillId="4" borderId="0" xfId="29" applyFont="1" applyFill="1" applyBorder="1" applyAlignment="1">
      <alignment horizontal="left" vertical="center" wrapText="1"/>
    </xf>
    <xf numFmtId="0" fontId="15" fillId="5" borderId="0" xfId="0" applyFont="1" applyFill="1" applyAlignment="1">
      <alignment vertical="center" wrapText="1"/>
    </xf>
    <xf numFmtId="0" fontId="21" fillId="5" borderId="0" xfId="0" applyFont="1" applyFill="1" applyAlignment="1">
      <alignment vertical="center" wrapText="1"/>
    </xf>
    <xf numFmtId="9" fontId="21" fillId="5" borderId="0" xfId="29" applyFont="1" applyFill="1" applyBorder="1" applyAlignment="1">
      <alignment horizontal="left" vertical="center" wrapText="1"/>
    </xf>
    <xf numFmtId="0" fontId="21" fillId="6" borderId="11" xfId="0" applyFont="1" applyFill="1" applyBorder="1" applyAlignment="1">
      <alignment horizontal="right" vertical="center" wrapText="1"/>
    </xf>
    <xf numFmtId="9" fontId="21" fillId="6" borderId="8" xfId="29" applyFont="1" applyFill="1" applyBorder="1" applyAlignment="1">
      <alignment horizontal="left" vertical="center" wrapText="1"/>
    </xf>
    <xf numFmtId="0" fontId="24" fillId="10" borderId="0" xfId="0" applyFont="1" applyFill="1" applyAlignment="1">
      <alignment vertical="center" wrapText="1"/>
    </xf>
    <xf numFmtId="0" fontId="7" fillId="0" borderId="0" xfId="0" applyFont="1"/>
    <xf numFmtId="0" fontId="29" fillId="11" borderId="0" xfId="31" applyFont="1" applyFill="1" applyAlignment="1" applyProtection="1">
      <alignment horizontal="center" vertical="center" wrapText="1"/>
      <protection hidden="1"/>
    </xf>
    <xf numFmtId="0" fontId="7" fillId="0" borderId="0" xfId="0" applyFont="1" applyAlignment="1">
      <alignment horizontal="center" vertical="center"/>
    </xf>
    <xf numFmtId="0" fontId="19" fillId="0" borderId="0" xfId="0" applyFont="1" applyAlignment="1">
      <alignment horizontal="center" vertical="center" wrapText="1"/>
    </xf>
    <xf numFmtId="0" fontId="19" fillId="7" borderId="1" xfId="0" applyFont="1" applyFill="1" applyBorder="1" applyAlignment="1">
      <alignment horizontal="center" vertical="center"/>
    </xf>
    <xf numFmtId="0" fontId="29" fillId="12" borderId="1" xfId="31" applyFont="1" applyFill="1" applyBorder="1" applyAlignment="1" applyProtection="1">
      <alignment vertical="center" wrapText="1"/>
      <protection hidden="1"/>
    </xf>
    <xf numFmtId="0" fontId="29" fillId="11" borderId="1" xfId="31" applyFont="1" applyFill="1" applyBorder="1" applyAlignment="1" applyProtection="1">
      <alignment horizontal="center" vertical="center" wrapText="1"/>
      <protection hidden="1"/>
    </xf>
    <xf numFmtId="0" fontId="29" fillId="4" borderId="1" xfId="31" applyFont="1" applyFill="1" applyBorder="1" applyAlignment="1" applyProtection="1">
      <alignment vertical="center" wrapText="1"/>
      <protection hidden="1"/>
    </xf>
    <xf numFmtId="0" fontId="29" fillId="13" borderId="1" xfId="31" applyFont="1" applyFill="1" applyBorder="1" applyAlignment="1" applyProtection="1">
      <alignment vertical="center" wrapText="1"/>
      <protection hidden="1"/>
    </xf>
    <xf numFmtId="0" fontId="29" fillId="6" borderId="1" xfId="31" applyFont="1" applyFill="1" applyBorder="1" applyAlignment="1" applyProtection="1">
      <alignment vertical="center" wrapText="1"/>
      <protection hidden="1"/>
    </xf>
    <xf numFmtId="0" fontId="30" fillId="0" borderId="0" xfId="0" applyFont="1"/>
    <xf numFmtId="0" fontId="27" fillId="14" borderId="1" xfId="31" applyFont="1" applyFill="1" applyBorder="1" applyAlignment="1" applyProtection="1">
      <alignment horizontal="center" vertical="center"/>
      <protection hidden="1"/>
    </xf>
    <xf numFmtId="0" fontId="7" fillId="10" borderId="0" xfId="0" applyFont="1" applyFill="1"/>
    <xf numFmtId="0" fontId="7" fillId="10" borderId="0" xfId="1" applyFont="1" applyFill="1" applyAlignment="1">
      <alignment horizontal="center" vertical="center" wrapText="1"/>
    </xf>
    <xf numFmtId="0" fontId="7" fillId="10" borderId="0" xfId="1" applyFont="1" applyFill="1"/>
    <xf numFmtId="0" fontId="7" fillId="10" borderId="0" xfId="1" applyFont="1" applyFill="1" applyAlignment="1">
      <alignment vertical="center" wrapText="1"/>
    </xf>
    <xf numFmtId="0" fontId="7" fillId="10" borderId="0" xfId="1" applyFont="1" applyFill="1" applyAlignment="1">
      <alignment horizontal="justify" vertical="center" wrapText="1"/>
    </xf>
    <xf numFmtId="9" fontId="21" fillId="3" borderId="9" xfId="29" applyFont="1" applyFill="1" applyBorder="1" applyAlignment="1">
      <alignment horizontal="left" vertical="center" wrapText="1"/>
    </xf>
    <xf numFmtId="0" fontId="19" fillId="0" borderId="0" xfId="0" applyFont="1" applyAlignment="1">
      <alignment vertical="center" wrapText="1"/>
    </xf>
    <xf numFmtId="0" fontId="27" fillId="11" borderId="1" xfId="31" applyFont="1" applyFill="1" applyBorder="1" applyAlignment="1" applyProtection="1">
      <alignment horizontal="center" vertical="center" wrapText="1"/>
      <protection hidden="1"/>
    </xf>
    <xf numFmtId="0" fontId="16" fillId="2" borderId="13" xfId="0" applyFont="1" applyFill="1" applyBorder="1" applyAlignment="1">
      <alignment vertical="center" wrapText="1"/>
    </xf>
    <xf numFmtId="0" fontId="16" fillId="2" borderId="2" xfId="0" applyFont="1" applyFill="1" applyBorder="1" applyAlignment="1">
      <alignment vertical="center" wrapText="1"/>
    </xf>
    <xf numFmtId="0" fontId="15" fillId="4" borderId="3" xfId="0" applyFont="1" applyFill="1" applyBorder="1" applyAlignment="1">
      <alignment vertical="center" wrapText="1"/>
    </xf>
    <xf numFmtId="0" fontId="15" fillId="5" borderId="7" xfId="0" applyFont="1" applyFill="1" applyBorder="1" applyAlignment="1">
      <alignment vertical="center" wrapText="1"/>
    </xf>
    <xf numFmtId="9" fontId="21" fillId="3" borderId="9" xfId="29" applyFont="1" applyFill="1" applyBorder="1" applyAlignment="1">
      <alignment vertical="center" wrapText="1"/>
    </xf>
    <xf numFmtId="0" fontId="21" fillId="6" borderId="11" xfId="0" applyFont="1" applyFill="1" applyBorder="1" applyAlignment="1">
      <alignment horizontal="left" vertical="center" wrapText="1"/>
    </xf>
    <xf numFmtId="49" fontId="29" fillId="11" borderId="1" xfId="31" applyNumberFormat="1" applyFont="1" applyFill="1" applyBorder="1" applyAlignment="1" applyProtection="1">
      <alignment horizontal="center" vertical="center" wrapText="1"/>
      <protection hidden="1"/>
    </xf>
    <xf numFmtId="0" fontId="7" fillId="10" borderId="0" xfId="0" applyFont="1" applyFill="1" applyAlignment="1">
      <alignment horizontal="center"/>
    </xf>
    <xf numFmtId="0" fontId="7" fillId="10" borderId="0" xfId="1" applyFont="1" applyFill="1" applyAlignment="1">
      <alignment textRotation="90"/>
    </xf>
    <xf numFmtId="0" fontId="7" fillId="10" borderId="0" xfId="1" applyFont="1" applyFill="1" applyAlignment="1">
      <alignment horizontal="center"/>
    </xf>
    <xf numFmtId="0" fontId="23" fillId="8" borderId="0" xfId="0" applyFont="1" applyFill="1" applyAlignment="1">
      <alignment horizontal="left"/>
    </xf>
    <xf numFmtId="0" fontId="16" fillId="0" borderId="1" xfId="0" applyFont="1" applyBorder="1" applyAlignment="1">
      <alignment horizontal="left" vertical="center" wrapText="1"/>
    </xf>
    <xf numFmtId="0" fontId="15" fillId="0" borderId="13" xfId="0" applyFont="1" applyBorder="1" applyAlignment="1">
      <alignment horizontal="center" vertical="center" wrapText="1"/>
    </xf>
    <xf numFmtId="0" fontId="15" fillId="19" borderId="1" xfId="0" applyFont="1" applyFill="1" applyBorder="1" applyAlignment="1">
      <alignment horizontal="center" vertical="center" wrapText="1"/>
    </xf>
    <xf numFmtId="0" fontId="16" fillId="8" borderId="0" xfId="0" applyFont="1" applyFill="1" applyAlignment="1">
      <alignment horizontal="center" vertical="center" textRotation="90" wrapText="1"/>
    </xf>
    <xf numFmtId="0" fontId="16" fillId="8" borderId="0" xfId="0" applyFont="1" applyFill="1" applyAlignment="1">
      <alignment vertical="center" wrapText="1"/>
    </xf>
    <xf numFmtId="0" fontId="16" fillId="8" borderId="0" xfId="0" applyFont="1" applyFill="1" applyAlignment="1">
      <alignment horizontal="center" vertical="center" wrapText="1"/>
    </xf>
    <xf numFmtId="0" fontId="15" fillId="8" borderId="0" xfId="0" applyFont="1" applyFill="1" applyAlignment="1">
      <alignment horizontal="center" vertical="center" wrapText="1"/>
    </xf>
    <xf numFmtId="17" fontId="15" fillId="0" borderId="1" xfId="0" applyNumberFormat="1" applyFont="1" applyBorder="1" applyAlignment="1">
      <alignment horizontal="center" vertical="center" wrapText="1"/>
    </xf>
    <xf numFmtId="0" fontId="22" fillId="15" borderId="0" xfId="0" applyFont="1" applyFill="1" applyAlignment="1">
      <alignment vertical="center"/>
    </xf>
    <xf numFmtId="0" fontId="16" fillId="0" borderId="0" xfId="0" applyFont="1" applyAlignment="1">
      <alignment vertical="center" wrapText="1"/>
    </xf>
    <xf numFmtId="0" fontId="16" fillId="0" borderId="0" xfId="0" applyFont="1" applyAlignment="1">
      <alignment horizontal="center" vertical="center" wrapText="1"/>
    </xf>
    <xf numFmtId="0" fontId="19" fillId="0" borderId="1" xfId="0" applyFont="1" applyBorder="1" applyAlignment="1">
      <alignment horizontal="center" vertical="center"/>
    </xf>
    <xf numFmtId="0" fontId="19" fillId="17" borderId="18" xfId="0" applyFont="1" applyFill="1" applyBorder="1" applyAlignment="1">
      <alignment horizontal="center" vertical="center" textRotation="90" wrapText="1"/>
    </xf>
    <xf numFmtId="0" fontId="19" fillId="16" borderId="18" xfId="0" applyFont="1" applyFill="1" applyBorder="1" applyAlignment="1">
      <alignment horizontal="center" vertical="center" textRotation="90" wrapText="1"/>
    </xf>
    <xf numFmtId="0" fontId="16" fillId="2" borderId="13" xfId="0" applyFont="1" applyFill="1" applyBorder="1" applyAlignment="1">
      <alignment horizontal="center" vertical="center" wrapText="1"/>
    </xf>
    <xf numFmtId="0" fontId="15" fillId="5" borderId="0" xfId="0" applyFont="1" applyFill="1" applyAlignment="1">
      <alignment horizontal="center" vertical="center" wrapText="1"/>
    </xf>
    <xf numFmtId="0" fontId="16" fillId="2" borderId="1" xfId="0" applyFont="1" applyFill="1" applyBorder="1" applyAlignment="1">
      <alignment horizontal="center" vertical="center" wrapText="1"/>
    </xf>
    <xf numFmtId="0" fontId="40" fillId="4" borderId="1" xfId="0" applyFont="1" applyFill="1" applyBorder="1" applyAlignment="1">
      <alignment horizontal="center" vertical="center" wrapText="1"/>
    </xf>
    <xf numFmtId="0" fontId="40" fillId="6" borderId="1" xfId="0" applyFont="1" applyFill="1" applyBorder="1" applyAlignment="1">
      <alignment horizontal="center" vertical="center" wrapText="1"/>
    </xf>
    <xf numFmtId="1" fontId="16" fillId="0" borderId="1" xfId="0" applyNumberFormat="1" applyFont="1" applyBorder="1" applyAlignment="1">
      <alignment horizontal="center" vertical="center" wrapText="1"/>
    </xf>
    <xf numFmtId="9" fontId="21" fillId="4" borderId="9" xfId="29" applyFont="1" applyFill="1" applyBorder="1" applyAlignment="1">
      <alignment horizontal="left" vertical="center" wrapText="1"/>
    </xf>
    <xf numFmtId="9" fontId="21" fillId="4" borderId="9" xfId="29" applyFont="1" applyFill="1" applyBorder="1" applyAlignment="1">
      <alignment vertical="center" wrapText="1"/>
    </xf>
    <xf numFmtId="0" fontId="21" fillId="3" borderId="2" xfId="0" applyFont="1" applyFill="1" applyBorder="1" applyAlignment="1">
      <alignment horizontal="right" vertical="center" wrapText="1"/>
    </xf>
    <xf numFmtId="9" fontId="21" fillId="6" borderId="0" xfId="29" applyFont="1" applyFill="1" applyBorder="1" applyAlignment="1">
      <alignment horizontal="left" vertical="center" wrapText="1"/>
    </xf>
    <xf numFmtId="0" fontId="21" fillId="5" borderId="0" xfId="0" applyFont="1" applyFill="1" applyAlignment="1">
      <alignment horizontal="right" vertical="center" wrapText="1"/>
    </xf>
    <xf numFmtId="9" fontId="16" fillId="6" borderId="0" xfId="29" applyFont="1" applyFill="1" applyBorder="1" applyAlignment="1">
      <alignment horizontal="left" vertical="center" wrapText="1"/>
    </xf>
    <xf numFmtId="9" fontId="21" fillId="4" borderId="9" xfId="29" applyFont="1" applyFill="1" applyBorder="1" applyAlignment="1">
      <alignment horizontal="right" vertical="center" wrapText="1"/>
    </xf>
    <xf numFmtId="0" fontId="16" fillId="2" borderId="5" xfId="0" applyFont="1" applyFill="1" applyBorder="1" applyAlignment="1">
      <alignment horizontal="center" vertical="center" wrapText="1"/>
    </xf>
    <xf numFmtId="0" fontId="0" fillId="8" borderId="4" xfId="0" applyFill="1" applyBorder="1"/>
    <xf numFmtId="0" fontId="15" fillId="4" borderId="10" xfId="0" applyFont="1" applyFill="1" applyBorder="1" applyAlignment="1">
      <alignment horizontal="center" vertical="center" wrapText="1"/>
    </xf>
    <xf numFmtId="9" fontId="21" fillId="6" borderId="4" xfId="29" applyFont="1" applyFill="1" applyBorder="1" applyAlignment="1">
      <alignment horizontal="left" vertical="center" wrapText="1"/>
    </xf>
    <xf numFmtId="0" fontId="15" fillId="6" borderId="8" xfId="0" applyFont="1" applyFill="1" applyBorder="1" applyAlignment="1">
      <alignment horizontal="center" vertical="center" wrapText="1"/>
    </xf>
    <xf numFmtId="0" fontId="15" fillId="6" borderId="0" xfId="0" applyFont="1" applyFill="1" applyAlignment="1">
      <alignment vertical="center" wrapText="1"/>
    </xf>
    <xf numFmtId="0" fontId="21" fillId="6" borderId="0" xfId="0" applyFont="1" applyFill="1" applyAlignment="1">
      <alignment vertical="center" wrapText="1"/>
    </xf>
    <xf numFmtId="0" fontId="16" fillId="6" borderId="0" xfId="0" applyFont="1" applyFill="1" applyAlignment="1">
      <alignment horizontal="right" vertical="center" wrapText="1"/>
    </xf>
    <xf numFmtId="0" fontId="29" fillId="11" borderId="15" xfId="31" applyFont="1" applyFill="1" applyBorder="1" applyAlignment="1" applyProtection="1">
      <alignment horizontal="center" vertical="center" wrapText="1"/>
      <protection hidden="1"/>
    </xf>
    <xf numFmtId="0" fontId="19" fillId="7" borderId="5" xfId="0" applyFont="1" applyFill="1" applyBorder="1" applyAlignment="1">
      <alignment horizontal="center" vertical="center"/>
    </xf>
    <xf numFmtId="0" fontId="19" fillId="0" borderId="1" xfId="0" applyFont="1" applyBorder="1" applyAlignment="1">
      <alignment horizontal="center" vertical="center" wrapText="1"/>
    </xf>
    <xf numFmtId="0" fontId="19" fillId="0" borderId="1" xfId="0" applyFont="1" applyBorder="1" applyAlignment="1">
      <alignment horizontal="center"/>
    </xf>
    <xf numFmtId="0" fontId="0" fillId="0" borderId="4" xfId="0" applyBorder="1"/>
    <xf numFmtId="0" fontId="0" fillId="8" borderId="17" xfId="0" applyFill="1" applyBorder="1"/>
    <xf numFmtId="0" fontId="16" fillId="9" borderId="0" xfId="0" applyFont="1" applyFill="1" applyAlignment="1">
      <alignment horizontal="center" vertical="center" wrapText="1"/>
    </xf>
    <xf numFmtId="0" fontId="15" fillId="9" borderId="0" xfId="0" applyFont="1" applyFill="1" applyAlignment="1">
      <alignment horizontal="center" vertical="center" wrapText="1"/>
    </xf>
    <xf numFmtId="16" fontId="15" fillId="0" borderId="1" xfId="0" applyNumberFormat="1" applyFont="1" applyBorder="1" applyAlignment="1">
      <alignment horizontal="center" vertical="center" wrapText="1"/>
    </xf>
    <xf numFmtId="0" fontId="7" fillId="0" borderId="0" xfId="1" applyFont="1"/>
    <xf numFmtId="0" fontId="28" fillId="9" borderId="18" xfId="0" applyFont="1" applyFill="1" applyBorder="1" applyAlignment="1">
      <alignment horizontal="center" vertical="center" wrapText="1"/>
    </xf>
    <xf numFmtId="0" fontId="28" fillId="9" borderId="18" xfId="0" applyFont="1" applyFill="1" applyBorder="1" applyAlignment="1">
      <alignment horizontal="center" vertical="center" textRotation="90" wrapText="1"/>
    </xf>
    <xf numFmtId="0" fontId="28" fillId="9" borderId="18" xfId="0" applyFont="1" applyFill="1" applyBorder="1" applyAlignment="1">
      <alignment horizontal="center" vertical="center" textRotation="90"/>
    </xf>
    <xf numFmtId="0" fontId="28" fillId="9" borderId="18" xfId="0" applyFont="1" applyFill="1" applyBorder="1" applyAlignment="1">
      <alignment horizontal="center" vertical="center"/>
    </xf>
    <xf numFmtId="0" fontId="28" fillId="9" borderId="19" xfId="0" applyFont="1" applyFill="1" applyBorder="1" applyAlignment="1">
      <alignment horizontal="center" vertical="center"/>
    </xf>
    <xf numFmtId="172" fontId="28" fillId="9" borderId="19" xfId="0" applyNumberFormat="1" applyFont="1" applyFill="1" applyBorder="1" applyAlignment="1">
      <alignment horizontal="center" vertical="center" wrapText="1"/>
    </xf>
    <xf numFmtId="172" fontId="28" fillId="9" borderId="18" xfId="0" applyNumberFormat="1" applyFont="1" applyFill="1" applyBorder="1" applyAlignment="1">
      <alignment horizontal="center" vertical="center" wrapText="1"/>
    </xf>
    <xf numFmtId="0" fontId="19" fillId="8" borderId="0" xfId="0" applyFont="1" applyFill="1"/>
    <xf numFmtId="0" fontId="16" fillId="9" borderId="1" xfId="0" applyFont="1" applyFill="1" applyBorder="1" applyAlignment="1">
      <alignment horizontal="center" vertical="center" wrapText="1"/>
    </xf>
    <xf numFmtId="0" fontId="47" fillId="8" borderId="0" xfId="0" applyFont="1" applyFill="1" applyAlignment="1">
      <alignment horizontal="left" vertical="center" wrapText="1"/>
    </xf>
    <xf numFmtId="0" fontId="49" fillId="8" borderId="0" xfId="0" applyFont="1" applyFill="1" applyAlignment="1">
      <alignment horizontal="left" vertical="center" wrapText="1"/>
    </xf>
    <xf numFmtId="0" fontId="43" fillId="8" borderId="0" xfId="0" applyFont="1" applyFill="1" applyAlignment="1">
      <alignment vertical="center" wrapText="1"/>
    </xf>
    <xf numFmtId="0" fontId="0" fillId="9" borderId="0" xfId="0" applyFill="1" applyAlignment="1">
      <alignment vertical="center" wrapText="1"/>
    </xf>
    <xf numFmtId="0" fontId="45" fillId="8" borderId="0" xfId="0" applyFont="1" applyFill="1" applyAlignment="1">
      <alignment horizontal="right" vertical="center" wrapText="1"/>
    </xf>
    <xf numFmtId="14" fontId="45" fillId="8" borderId="0" xfId="0" applyNumberFormat="1" applyFont="1" applyFill="1" applyAlignment="1">
      <alignment horizontal="left" vertical="center" wrapText="1"/>
    </xf>
    <xf numFmtId="0" fontId="46" fillId="8" borderId="0" xfId="0" applyFont="1" applyFill="1" applyAlignment="1">
      <alignment horizontal="right" vertical="center" wrapText="1"/>
    </xf>
    <xf numFmtId="0" fontId="50" fillId="8" borderId="0" xfId="0" applyFont="1" applyFill="1" applyAlignment="1">
      <alignment horizontal="left" vertical="center" wrapText="1"/>
    </xf>
    <xf numFmtId="0" fontId="28" fillId="9" borderId="20" xfId="0" applyFont="1" applyFill="1" applyBorder="1" applyAlignment="1">
      <alignment horizontal="center" vertical="center" textRotation="90" wrapText="1"/>
    </xf>
    <xf numFmtId="0" fontId="28" fillId="9" borderId="20" xfId="0" applyFont="1" applyFill="1" applyBorder="1" applyAlignment="1">
      <alignment horizontal="center" vertical="center" wrapText="1"/>
    </xf>
    <xf numFmtId="172" fontId="28" fillId="9" borderId="20" xfId="0" applyNumberFormat="1" applyFont="1" applyFill="1" applyBorder="1" applyAlignment="1">
      <alignment horizontal="center" vertical="center" wrapText="1"/>
    </xf>
    <xf numFmtId="0" fontId="28" fillId="9" borderId="20" xfId="0" applyFont="1" applyFill="1" applyBorder="1" applyAlignment="1">
      <alignment horizontal="center" vertical="center" textRotation="90"/>
    </xf>
    <xf numFmtId="0" fontId="28" fillId="9" borderId="20" xfId="0" applyFont="1" applyFill="1" applyBorder="1" applyAlignment="1">
      <alignment horizontal="center" vertical="center"/>
    </xf>
    <xf numFmtId="0" fontId="2" fillId="10" borderId="0" xfId="1" applyFont="1" applyFill="1"/>
    <xf numFmtId="0" fontId="52" fillId="8" borderId="0" xfId="61" applyNumberFormat="1" applyFont="1" applyFill="1" applyBorder="1"/>
    <xf numFmtId="0" fontId="52" fillId="10" borderId="0" xfId="61" applyNumberFormat="1" applyFont="1" applyFill="1"/>
    <xf numFmtId="0" fontId="53" fillId="8" borderId="0" xfId="61" applyNumberFormat="1" applyFont="1" applyFill="1" applyAlignment="1">
      <alignment horizontal="center" vertical="center" wrapText="1"/>
    </xf>
    <xf numFmtId="0" fontId="52" fillId="10" borderId="0" xfId="61" applyFont="1" applyFill="1"/>
    <xf numFmtId="9" fontId="16" fillId="0" borderId="1" xfId="0" applyNumberFormat="1" applyFont="1" applyBorder="1" applyAlignment="1">
      <alignment horizontal="center" vertical="center" wrapText="1"/>
    </xf>
    <xf numFmtId="9" fontId="15" fillId="3" borderId="1" xfId="29" applyFont="1" applyFill="1" applyBorder="1" applyAlignment="1">
      <alignment horizontal="center" vertical="center" wrapText="1"/>
    </xf>
    <xf numFmtId="9" fontId="15" fillId="3" borderId="1" xfId="0" applyNumberFormat="1" applyFont="1" applyFill="1" applyBorder="1" applyAlignment="1">
      <alignment horizontal="center" vertical="center" wrapText="1"/>
    </xf>
    <xf numFmtId="9" fontId="15" fillId="4" borderId="1" xfId="29" applyFont="1" applyFill="1" applyBorder="1" applyAlignment="1">
      <alignment horizontal="center" vertical="center" wrapText="1"/>
    </xf>
    <xf numFmtId="9" fontId="15" fillId="6" borderId="1" xfId="29" applyFont="1" applyFill="1" applyBorder="1" applyAlignment="1">
      <alignment horizontal="center" vertical="center" wrapText="1"/>
    </xf>
    <xf numFmtId="9" fontId="15" fillId="4" borderId="1" xfId="0" applyNumberFormat="1" applyFont="1" applyFill="1" applyBorder="1" applyAlignment="1">
      <alignment horizontal="center" vertical="center" wrapText="1"/>
    </xf>
    <xf numFmtId="9" fontId="15" fillId="19" borderId="1" xfId="29" applyFont="1" applyFill="1" applyBorder="1" applyAlignment="1">
      <alignment horizontal="center" vertical="center" wrapText="1"/>
    </xf>
    <xf numFmtId="9" fontId="15" fillId="19" borderId="1" xfId="0" applyNumberFormat="1" applyFont="1" applyFill="1" applyBorder="1" applyAlignment="1">
      <alignment horizontal="center" vertical="center" wrapText="1"/>
    </xf>
    <xf numFmtId="0" fontId="0" fillId="9" borderId="1" xfId="0" applyFill="1" applyBorder="1"/>
    <xf numFmtId="0" fontId="19" fillId="17" borderId="19" xfId="0" applyFont="1" applyFill="1" applyBorder="1" applyAlignment="1">
      <alignment horizontal="center" vertical="center" textRotation="90" wrapText="1"/>
    </xf>
    <xf numFmtId="0" fontId="27" fillId="11" borderId="0" xfId="31" applyFont="1" applyFill="1" applyAlignment="1" applyProtection="1">
      <alignment horizontal="center" vertical="center" wrapText="1"/>
      <protection hidden="1"/>
    </xf>
    <xf numFmtId="0" fontId="18" fillId="8" borderId="0" xfId="0" applyFont="1" applyFill="1" applyAlignment="1">
      <alignment horizontal="justify" wrapText="1"/>
    </xf>
    <xf numFmtId="0" fontId="18" fillId="8" borderId="0" xfId="0" applyFont="1" applyFill="1" applyAlignment="1">
      <alignment horizontal="justify"/>
    </xf>
    <xf numFmtId="0" fontId="19" fillId="2" borderId="1" xfId="0" applyFont="1" applyFill="1" applyBorder="1" applyAlignment="1">
      <alignment horizontal="center"/>
    </xf>
    <xf numFmtId="0" fontId="19" fillId="2" borderId="1" xfId="0" applyFont="1" applyFill="1" applyBorder="1" applyAlignment="1">
      <alignment horizontal="center" vertical="center"/>
    </xf>
    <xf numFmtId="9" fontId="0" fillId="8" borderId="1" xfId="0" applyNumberFormat="1" applyFill="1" applyBorder="1" applyAlignment="1">
      <alignment horizontal="center" vertical="center"/>
    </xf>
    <xf numFmtId="0" fontId="19" fillId="12" borderId="1" xfId="0" applyFont="1" applyFill="1" applyBorder="1" applyAlignment="1">
      <alignment horizontal="center" vertical="center"/>
    </xf>
    <xf numFmtId="0" fontId="19" fillId="21" borderId="1" xfId="0" applyFont="1" applyFill="1" applyBorder="1" applyAlignment="1">
      <alignment horizontal="center" vertical="center"/>
    </xf>
    <xf numFmtId="0" fontId="19" fillId="4" borderId="1" xfId="0" applyFont="1" applyFill="1" applyBorder="1" applyAlignment="1">
      <alignment horizontal="center" vertical="center"/>
    </xf>
    <xf numFmtId="0" fontId="19" fillId="19" borderId="1" xfId="0" applyFont="1" applyFill="1" applyBorder="1" applyAlignment="1">
      <alignment horizontal="center" vertical="center"/>
    </xf>
    <xf numFmtId="0" fontId="19" fillId="6" borderId="1" xfId="0" applyFont="1" applyFill="1" applyBorder="1" applyAlignment="1">
      <alignment horizontal="center" vertical="center"/>
    </xf>
    <xf numFmtId="0" fontId="55" fillId="22" borderId="5" xfId="0" applyFont="1" applyFill="1" applyBorder="1" applyAlignment="1">
      <alignment horizontal="center" vertical="center" wrapText="1"/>
    </xf>
    <xf numFmtId="0" fontId="56" fillId="17" borderId="5" xfId="0" applyFont="1" applyFill="1" applyBorder="1" applyAlignment="1">
      <alignment horizontal="center" vertical="center" wrapText="1"/>
    </xf>
    <xf numFmtId="0" fontId="55" fillId="17" borderId="5" xfId="0" applyFont="1" applyFill="1" applyBorder="1" applyAlignment="1">
      <alignment horizontal="center" vertical="center" wrapText="1"/>
    </xf>
    <xf numFmtId="172" fontId="28" fillId="9" borderId="21" xfId="0" applyNumberFormat="1" applyFont="1" applyFill="1" applyBorder="1" applyAlignment="1">
      <alignment horizontal="center" vertical="center" wrapText="1"/>
    </xf>
    <xf numFmtId="172" fontId="28" fillId="9" borderId="28" xfId="0" applyNumberFormat="1" applyFont="1" applyFill="1" applyBorder="1" applyAlignment="1">
      <alignment horizontal="center" vertical="center" wrapText="1"/>
    </xf>
    <xf numFmtId="172" fontId="28" fillId="9" borderId="24" xfId="0" applyNumberFormat="1" applyFont="1" applyFill="1" applyBorder="1" applyAlignment="1">
      <alignment horizontal="center" vertical="center" wrapText="1"/>
    </xf>
    <xf numFmtId="0" fontId="28" fillId="23" borderId="18" xfId="0" applyFont="1" applyFill="1" applyBorder="1" applyAlignment="1">
      <alignment horizontal="center" vertical="center" wrapText="1"/>
    </xf>
    <xf numFmtId="0" fontId="28" fillId="23" borderId="18" xfId="0" applyFont="1" applyFill="1" applyBorder="1" applyAlignment="1">
      <alignment horizontal="center" vertical="center" textRotation="90" wrapText="1"/>
    </xf>
    <xf numFmtId="0" fontId="28" fillId="23" borderId="18" xfId="0" applyFont="1" applyFill="1" applyBorder="1" applyAlignment="1">
      <alignment horizontal="center" vertical="center" textRotation="90"/>
    </xf>
    <xf numFmtId="0" fontId="28" fillId="23" borderId="18" xfId="0" applyFont="1" applyFill="1" applyBorder="1" applyAlignment="1">
      <alignment horizontal="center" vertical="center"/>
    </xf>
    <xf numFmtId="0" fontId="28" fillId="24" borderId="18" xfId="0" applyFont="1" applyFill="1" applyBorder="1" applyAlignment="1">
      <alignment horizontal="center" vertical="center" wrapText="1"/>
    </xf>
    <xf numFmtId="0" fontId="28" fillId="24" borderId="18" xfId="0" applyFont="1" applyFill="1" applyBorder="1" applyAlignment="1">
      <alignment horizontal="center" vertical="center" textRotation="90" wrapText="1"/>
    </xf>
    <xf numFmtId="0" fontId="28" fillId="24" borderId="18" xfId="0" applyFont="1" applyFill="1" applyBorder="1" applyAlignment="1">
      <alignment horizontal="center" vertical="center" textRotation="90"/>
    </xf>
    <xf numFmtId="0" fontId="28" fillId="24" borderId="18" xfId="0" applyFont="1" applyFill="1" applyBorder="1" applyAlignment="1">
      <alignment horizontal="center" vertical="center"/>
    </xf>
    <xf numFmtId="0" fontId="28" fillId="18" borderId="18" xfId="0" applyFont="1" applyFill="1" applyBorder="1" applyAlignment="1">
      <alignment horizontal="center" vertical="center" wrapText="1"/>
    </xf>
    <xf numFmtId="0" fontId="28" fillId="18" borderId="20" xfId="0" applyFont="1" applyFill="1" applyBorder="1" applyAlignment="1">
      <alignment horizontal="center" vertical="center" wrapText="1"/>
    </xf>
    <xf numFmtId="0" fontId="28" fillId="18" borderId="20" xfId="0" applyFont="1" applyFill="1" applyBorder="1" applyAlignment="1">
      <alignment horizontal="center" vertical="center"/>
    </xf>
    <xf numFmtId="0" fontId="28" fillId="18" borderId="18" xfId="0" applyFont="1" applyFill="1" applyBorder="1" applyAlignment="1">
      <alignment horizontal="center" vertical="center" textRotation="90" wrapText="1"/>
    </xf>
    <xf numFmtId="0" fontId="28" fillId="18" borderId="18" xfId="0" applyFont="1" applyFill="1" applyBorder="1" applyAlignment="1">
      <alignment horizontal="center" vertical="center" textRotation="90"/>
    </xf>
    <xf numFmtId="0" fontId="28" fillId="18" borderId="18" xfId="0" applyFont="1" applyFill="1" applyBorder="1" applyAlignment="1">
      <alignment horizontal="center" vertical="center"/>
    </xf>
    <xf numFmtId="0" fontId="28" fillId="18" borderId="20" xfId="0" applyFont="1" applyFill="1" applyBorder="1" applyAlignment="1">
      <alignment horizontal="center" vertical="center" textRotation="90"/>
    </xf>
    <xf numFmtId="0" fontId="28" fillId="25" borderId="18" xfId="0" applyFont="1" applyFill="1" applyBorder="1" applyAlignment="1">
      <alignment horizontal="center" vertical="center" wrapText="1"/>
    </xf>
    <xf numFmtId="0" fontId="28" fillId="25" borderId="18" xfId="0" applyFont="1" applyFill="1" applyBorder="1" applyAlignment="1">
      <alignment horizontal="center" vertical="center" textRotation="90" wrapText="1"/>
    </xf>
    <xf numFmtId="0" fontId="28" fillId="25" borderId="18" xfId="0" applyFont="1" applyFill="1" applyBorder="1" applyAlignment="1">
      <alignment horizontal="center" vertical="center" textRotation="90"/>
    </xf>
    <xf numFmtId="0" fontId="28" fillId="25" borderId="18" xfId="0" applyFont="1" applyFill="1" applyBorder="1" applyAlignment="1">
      <alignment horizontal="center" vertical="center"/>
    </xf>
    <xf numFmtId="0" fontId="28" fillId="25" borderId="18" xfId="0" applyFont="1" applyFill="1" applyBorder="1" applyAlignment="1">
      <alignment horizontal="center" vertical="center" wrapText="1" shrinkToFit="1"/>
    </xf>
    <xf numFmtId="0" fontId="28" fillId="26" borderId="18" xfId="0" applyFont="1" applyFill="1" applyBorder="1" applyAlignment="1">
      <alignment horizontal="center" vertical="center" wrapText="1"/>
    </xf>
    <xf numFmtId="0" fontId="28" fillId="26" borderId="18" xfId="0" applyFont="1" applyFill="1" applyBorder="1" applyAlignment="1">
      <alignment horizontal="center" vertical="center" textRotation="90" wrapText="1"/>
    </xf>
    <xf numFmtId="0" fontId="28" fillId="26" borderId="18" xfId="0" applyFont="1" applyFill="1" applyBorder="1" applyAlignment="1">
      <alignment horizontal="center" vertical="center" textRotation="90"/>
    </xf>
    <xf numFmtId="0" fontId="28" fillId="26" borderId="18" xfId="0" applyFont="1" applyFill="1" applyBorder="1" applyAlignment="1">
      <alignment horizontal="center" vertical="center"/>
    </xf>
    <xf numFmtId="0" fontId="28" fillId="27" borderId="18" xfId="0" applyFont="1" applyFill="1" applyBorder="1" applyAlignment="1">
      <alignment horizontal="center" vertical="center" wrapText="1"/>
    </xf>
    <xf numFmtId="0" fontId="28" fillId="27" borderId="18" xfId="0" applyFont="1" applyFill="1" applyBorder="1" applyAlignment="1">
      <alignment horizontal="center" vertical="center" textRotation="90" wrapText="1"/>
    </xf>
    <xf numFmtId="0" fontId="28" fillId="27" borderId="18" xfId="0" applyFont="1" applyFill="1" applyBorder="1" applyAlignment="1">
      <alignment horizontal="center" vertical="center" textRotation="90"/>
    </xf>
    <xf numFmtId="0" fontId="28" fillId="27" borderId="18" xfId="0" applyFont="1" applyFill="1" applyBorder="1" applyAlignment="1">
      <alignment horizontal="center" vertical="center"/>
    </xf>
    <xf numFmtId="0" fontId="58" fillId="8" borderId="1" xfId="62" applyFill="1" applyBorder="1" applyAlignment="1">
      <alignment wrapText="1"/>
    </xf>
    <xf numFmtId="0" fontId="61" fillId="0" borderId="0" xfId="0" applyFont="1" applyAlignment="1">
      <alignment vertical="center" wrapText="1"/>
    </xf>
    <xf numFmtId="0" fontId="58" fillId="8" borderId="1" xfId="62" applyFill="1" applyBorder="1" applyAlignment="1">
      <alignment vertical="center" wrapText="1"/>
    </xf>
    <xf numFmtId="0" fontId="0" fillId="8" borderId="1" xfId="1" applyFont="1" applyFill="1" applyBorder="1" applyAlignment="1">
      <alignment vertical="center" wrapText="1"/>
    </xf>
    <xf numFmtId="0" fontId="41" fillId="8" borderId="1" xfId="62" applyFont="1" applyFill="1" applyBorder="1" applyAlignment="1">
      <alignment horizontal="center" vertical="center" wrapText="1"/>
    </xf>
    <xf numFmtId="0" fontId="28" fillId="28" borderId="19" xfId="0" applyFont="1" applyFill="1" applyBorder="1" applyAlignment="1">
      <alignment horizontal="center" vertical="center" wrapText="1"/>
    </xf>
    <xf numFmtId="0" fontId="28" fillId="28" borderId="18" xfId="0" applyFont="1" applyFill="1" applyBorder="1" applyAlignment="1">
      <alignment horizontal="center" vertical="center" wrapText="1"/>
    </xf>
    <xf numFmtId="0" fontId="38" fillId="28" borderId="18" xfId="0" applyFont="1" applyFill="1" applyBorder="1" applyAlignment="1">
      <alignment horizontal="center" vertical="center" wrapText="1"/>
    </xf>
    <xf numFmtId="0" fontId="62" fillId="29" borderId="18" xfId="0" applyFont="1" applyFill="1" applyBorder="1" applyAlignment="1">
      <alignment vertical="center" wrapText="1"/>
    </xf>
    <xf numFmtId="0" fontId="62" fillId="29" borderId="31" xfId="0" applyFont="1" applyFill="1" applyBorder="1" applyAlignment="1">
      <alignment vertical="center" wrapText="1"/>
    </xf>
    <xf numFmtId="0" fontId="62" fillId="31" borderId="31" xfId="0" applyFont="1" applyFill="1" applyBorder="1" applyAlignment="1">
      <alignment vertical="center" wrapText="1"/>
    </xf>
    <xf numFmtId="0" fontId="62" fillId="29" borderId="31" xfId="0" applyFont="1" applyFill="1" applyBorder="1" applyAlignment="1">
      <alignment vertical="center" textRotation="90"/>
    </xf>
    <xf numFmtId="0" fontId="62" fillId="29" borderId="31" xfId="0" applyFont="1" applyFill="1" applyBorder="1" applyAlignment="1">
      <alignment vertical="center"/>
    </xf>
    <xf numFmtId="0" fontId="62" fillId="30" borderId="18" xfId="0" applyFont="1" applyFill="1" applyBorder="1" applyAlignment="1">
      <alignment vertical="center"/>
    </xf>
    <xf numFmtId="0" fontId="62" fillId="30" borderId="18" xfId="0" applyFont="1" applyFill="1" applyBorder="1" applyAlignment="1">
      <alignment vertical="center" textRotation="90" wrapText="1"/>
    </xf>
    <xf numFmtId="0" fontId="62" fillId="31" borderId="31" xfId="0" applyFont="1" applyFill="1" applyBorder="1" applyAlignment="1">
      <alignment vertical="center" textRotation="90" wrapText="1"/>
    </xf>
    <xf numFmtId="0" fontId="62" fillId="31" borderId="31" xfId="0" applyFont="1" applyFill="1" applyBorder="1" applyAlignment="1">
      <alignment vertical="center" textRotation="90"/>
    </xf>
    <xf numFmtId="0" fontId="62" fillId="31" borderId="31" xfId="0" applyFont="1" applyFill="1" applyBorder="1" applyAlignment="1">
      <alignment vertical="center"/>
    </xf>
    <xf numFmtId="0" fontId="62" fillId="32" borderId="31" xfId="0" applyFont="1" applyFill="1" applyBorder="1" applyAlignment="1">
      <alignment vertical="center" wrapText="1"/>
    </xf>
    <xf numFmtId="0" fontId="62" fillId="31" borderId="32" xfId="0" applyFont="1" applyFill="1" applyBorder="1" applyAlignment="1">
      <alignment vertical="center" wrapText="1"/>
    </xf>
    <xf numFmtId="0" fontId="2" fillId="10" borderId="0" xfId="1" applyFont="1" applyFill="1" applyAlignment="1">
      <alignment vertical="center"/>
    </xf>
    <xf numFmtId="0" fontId="62" fillId="29" borderId="19" xfId="0" applyFont="1" applyFill="1" applyBorder="1" applyAlignment="1">
      <alignment vertical="center" wrapText="1"/>
    </xf>
    <xf numFmtId="0" fontId="62" fillId="29" borderId="33" xfId="0" applyFont="1" applyFill="1" applyBorder="1" applyAlignment="1">
      <alignment vertical="center" wrapText="1"/>
    </xf>
    <xf numFmtId="0" fontId="62" fillId="31" borderId="33" xfId="0" applyFont="1" applyFill="1" applyBorder="1" applyAlignment="1">
      <alignment vertical="center" wrapText="1"/>
    </xf>
    <xf numFmtId="0" fontId="62" fillId="29" borderId="33" xfId="0" applyFont="1" applyFill="1" applyBorder="1" applyAlignment="1">
      <alignment vertical="center" textRotation="90"/>
    </xf>
    <xf numFmtId="0" fontId="62" fillId="29" borderId="33" xfId="0" applyFont="1" applyFill="1" applyBorder="1" applyAlignment="1">
      <alignment vertical="center"/>
    </xf>
    <xf numFmtId="0" fontId="62" fillId="31" borderId="33" xfId="0" applyFont="1" applyFill="1" applyBorder="1" applyAlignment="1">
      <alignment vertical="center" textRotation="90" wrapText="1"/>
    </xf>
    <xf numFmtId="0" fontId="62" fillId="31" borderId="33" xfId="0" applyFont="1" applyFill="1" applyBorder="1" applyAlignment="1">
      <alignment vertical="center" textRotation="90"/>
    </xf>
    <xf numFmtId="0" fontId="62" fillId="31" borderId="33" xfId="0" applyFont="1" applyFill="1" applyBorder="1" applyAlignment="1">
      <alignment vertical="center"/>
    </xf>
    <xf numFmtId="0" fontId="62" fillId="32" borderId="33" xfId="0" applyFont="1" applyFill="1" applyBorder="1" applyAlignment="1">
      <alignment vertical="center" wrapText="1"/>
    </xf>
    <xf numFmtId="0" fontId="62" fillId="31" borderId="22" xfId="0" applyFont="1" applyFill="1" applyBorder="1" applyAlignment="1">
      <alignment vertical="center" wrapText="1"/>
    </xf>
    <xf numFmtId="0" fontId="62" fillId="29" borderId="31" xfId="0" applyFont="1" applyFill="1" applyBorder="1" applyAlignment="1">
      <alignment horizontal="center" vertical="center" textRotation="90" wrapText="1"/>
    </xf>
    <xf numFmtId="0" fontId="62" fillId="29" borderId="33" xfId="0" applyFont="1" applyFill="1" applyBorder="1" applyAlignment="1">
      <alignment horizontal="center" vertical="center" textRotation="90" wrapText="1"/>
    </xf>
    <xf numFmtId="0" fontId="0" fillId="8" borderId="15" xfId="1" applyFont="1" applyFill="1" applyBorder="1" applyAlignment="1">
      <alignment horizontal="center" vertical="center" wrapText="1"/>
    </xf>
    <xf numFmtId="0" fontId="58" fillId="0" borderId="0" xfId="62" applyAlignment="1">
      <alignment vertical="center" wrapText="1"/>
    </xf>
    <xf numFmtId="0" fontId="58" fillId="8" borderId="1" xfId="62" applyFill="1" applyBorder="1" applyAlignment="1">
      <alignment horizontal="center" vertical="center" wrapText="1"/>
    </xf>
    <xf numFmtId="0" fontId="58" fillId="8" borderId="29" xfId="62" applyFill="1" applyBorder="1" applyAlignment="1">
      <alignment horizontal="center" vertical="center" wrapText="1"/>
    </xf>
    <xf numFmtId="0" fontId="59" fillId="33" borderId="15" xfId="0" applyFont="1" applyFill="1" applyBorder="1" applyAlignment="1">
      <alignment horizontal="center" vertical="center" wrapText="1"/>
    </xf>
    <xf numFmtId="0" fontId="59" fillId="33" borderId="8" xfId="0" applyFont="1" applyFill="1" applyBorder="1" applyAlignment="1">
      <alignment horizontal="center" vertical="center" wrapText="1"/>
    </xf>
    <xf numFmtId="0" fontId="60" fillId="14" borderId="18" xfId="0" applyFont="1" applyFill="1" applyBorder="1" applyAlignment="1">
      <alignment horizontal="center" vertical="center" wrapText="1"/>
    </xf>
    <xf numFmtId="0" fontId="28" fillId="14" borderId="20" xfId="0" applyFont="1" applyFill="1" applyBorder="1" applyAlignment="1">
      <alignment horizontal="center" vertical="center"/>
    </xf>
    <xf numFmtId="0" fontId="62" fillId="32" borderId="31" xfId="0" applyFont="1" applyFill="1" applyBorder="1" applyAlignment="1">
      <alignment horizontal="center" vertical="center" wrapText="1"/>
    </xf>
    <xf numFmtId="0" fontId="62" fillId="32" borderId="33" xfId="0" applyFont="1" applyFill="1" applyBorder="1" applyAlignment="1">
      <alignment horizontal="center" vertical="center" wrapText="1"/>
    </xf>
    <xf numFmtId="0" fontId="59" fillId="33" borderId="5" xfId="0" applyFont="1" applyFill="1" applyBorder="1" applyAlignment="1">
      <alignment horizontal="center" vertical="center" wrapText="1"/>
    </xf>
    <xf numFmtId="0" fontId="41" fillId="33" borderId="10" xfId="62" applyFont="1" applyFill="1" applyBorder="1" applyAlignment="1">
      <alignment horizontal="center" vertical="center" wrapText="1"/>
    </xf>
    <xf numFmtId="0" fontId="41" fillId="8" borderId="6" xfId="62" applyFont="1" applyFill="1" applyBorder="1" applyAlignment="1">
      <alignment horizontal="center" vertical="center" wrapText="1"/>
    </xf>
    <xf numFmtId="0" fontId="62" fillId="31" borderId="29" xfId="0" applyFont="1" applyFill="1" applyBorder="1" applyAlignment="1">
      <alignment vertical="center" wrapText="1"/>
    </xf>
    <xf numFmtId="0" fontId="58" fillId="33" borderId="15" xfId="62" applyFill="1" applyBorder="1" applyAlignment="1">
      <alignment horizontal="center" vertical="center" wrapText="1"/>
    </xf>
    <xf numFmtId="0" fontId="59" fillId="34" borderId="1" xfId="0" applyFont="1" applyFill="1" applyBorder="1" applyAlignment="1">
      <alignment horizontal="center" vertical="center" wrapText="1"/>
    </xf>
    <xf numFmtId="0" fontId="63" fillId="34" borderId="34" xfId="63" applyFill="1" applyBorder="1" applyAlignment="1">
      <alignment horizontal="center" vertical="center" wrapText="1"/>
    </xf>
    <xf numFmtId="0" fontId="59" fillId="34" borderId="30" xfId="0" applyFont="1" applyFill="1" applyBorder="1" applyAlignment="1">
      <alignment horizontal="center" vertical="center" wrapText="1"/>
    </xf>
    <xf numFmtId="0" fontId="63" fillId="34" borderId="35" xfId="63" applyFill="1" applyBorder="1" applyAlignment="1">
      <alignment horizontal="center" vertical="center" wrapText="1"/>
    </xf>
    <xf numFmtId="0" fontId="64" fillId="8" borderId="1" xfId="1" applyFont="1" applyFill="1" applyBorder="1" applyAlignment="1">
      <alignment horizontal="center" vertical="center" wrapText="1" indent="1"/>
    </xf>
    <xf numFmtId="0" fontId="28" fillId="26" borderId="20" xfId="0" applyFont="1" applyFill="1" applyBorder="1" applyAlignment="1">
      <alignment horizontal="center" vertical="center" wrapText="1"/>
    </xf>
    <xf numFmtId="0" fontId="65" fillId="34" borderId="1" xfId="0" applyFont="1" applyFill="1" applyBorder="1" applyAlignment="1">
      <alignment horizontal="center" vertical="center" wrapText="1"/>
    </xf>
    <xf numFmtId="0" fontId="0" fillId="8" borderId="1" xfId="1" applyFont="1" applyFill="1" applyBorder="1" applyAlignment="1">
      <alignment horizontal="center" vertical="center" wrapText="1"/>
    </xf>
    <xf numFmtId="0" fontId="0" fillId="8" borderId="1" xfId="1" applyFont="1" applyFill="1" applyBorder="1" applyAlignment="1">
      <alignment horizontal="left" vertical="center" wrapText="1" indent="1"/>
    </xf>
    <xf numFmtId="0" fontId="1" fillId="8" borderId="1" xfId="1" applyFont="1" applyFill="1" applyBorder="1" applyAlignment="1">
      <alignment horizontal="center" vertical="center" wrapText="1"/>
    </xf>
    <xf numFmtId="0" fontId="1" fillId="9" borderId="0" xfId="0" applyFont="1" applyFill="1"/>
    <xf numFmtId="0" fontId="1" fillId="0" borderId="0" xfId="0" applyFont="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9" fontId="1" fillId="0" borderId="1" xfId="0" applyNumberFormat="1" applyFont="1" applyBorder="1" applyAlignment="1">
      <alignment horizontal="center" vertical="center"/>
    </xf>
    <xf numFmtId="0" fontId="1" fillId="0" borderId="1" xfId="0" applyFont="1" applyBorder="1" applyAlignment="1">
      <alignment horizontal="left" vertical="center"/>
    </xf>
    <xf numFmtId="0" fontId="1" fillId="0" borderId="0" xfId="0" applyFont="1" applyAlignment="1">
      <alignment horizontal="left" vertical="center"/>
    </xf>
    <xf numFmtId="16" fontId="1" fillId="0" borderId="0" xfId="0" applyNumberFormat="1" applyFont="1" applyAlignment="1">
      <alignment horizontal="center" vertical="center"/>
    </xf>
    <xf numFmtId="0" fontId="1" fillId="0" borderId="0" xfId="0" applyFont="1"/>
    <xf numFmtId="0" fontId="1" fillId="0" borderId="1" xfId="0" applyFont="1" applyBorder="1" applyAlignment="1">
      <alignment horizontal="center"/>
    </xf>
    <xf numFmtId="0" fontId="1" fillId="0" borderId="1" xfId="0" applyFont="1" applyBorder="1" applyAlignment="1">
      <alignment horizontal="center" vertical="center" textRotation="90"/>
    </xf>
    <xf numFmtId="0" fontId="1" fillId="10" borderId="0" xfId="0" applyFont="1" applyFill="1"/>
    <xf numFmtId="0" fontId="1" fillId="10" borderId="0" xfId="0" applyFont="1" applyFill="1" applyAlignment="1">
      <alignment horizontal="center"/>
    </xf>
    <xf numFmtId="0" fontId="1" fillId="0" borderId="0" xfId="1" applyFont="1"/>
    <xf numFmtId="0" fontId="1" fillId="10" borderId="0" xfId="1" applyFont="1" applyFill="1"/>
    <xf numFmtId="0" fontId="1" fillId="10" borderId="0" xfId="1" applyFont="1" applyFill="1" applyAlignment="1">
      <alignment vertical="center"/>
    </xf>
    <xf numFmtId="0" fontId="1" fillId="10" borderId="0" xfId="1" applyFont="1" applyFill="1" applyAlignment="1">
      <alignment textRotation="90"/>
    </xf>
    <xf numFmtId="0" fontId="1" fillId="8" borderId="6" xfId="1" applyFont="1" applyFill="1" applyBorder="1" applyAlignment="1">
      <alignment horizontal="center" vertical="center" wrapText="1"/>
    </xf>
    <xf numFmtId="0" fontId="1" fillId="8" borderId="1" xfId="1" applyFont="1" applyFill="1" applyBorder="1" applyAlignment="1">
      <alignment vertical="center" wrapText="1"/>
    </xf>
    <xf numFmtId="0" fontId="1" fillId="10" borderId="0" xfId="1" applyFont="1" applyFill="1" applyAlignment="1">
      <alignment horizontal="center" vertical="center" wrapText="1"/>
    </xf>
    <xf numFmtId="0" fontId="1" fillId="10" borderId="0" xfId="1" applyFont="1" applyFill="1" applyAlignment="1">
      <alignment vertical="center" wrapText="1"/>
    </xf>
    <xf numFmtId="0" fontId="1" fillId="10" borderId="0" xfId="1" applyFont="1" applyFill="1" applyAlignment="1">
      <alignment horizontal="justify" vertical="center" wrapText="1"/>
    </xf>
    <xf numFmtId="0" fontId="1" fillId="10" borderId="0" xfId="1" applyFont="1" applyFill="1" applyAlignment="1">
      <alignment horizontal="center"/>
    </xf>
    <xf numFmtId="0" fontId="63" fillId="8" borderId="29" xfId="63" applyFill="1" applyBorder="1" applyAlignment="1">
      <alignment horizontal="center" vertical="center" wrapText="1"/>
    </xf>
    <xf numFmtId="0" fontId="63" fillId="8" borderId="36" xfId="63" applyFill="1" applyBorder="1" applyAlignment="1">
      <alignment horizontal="center" vertical="center" wrapText="1"/>
    </xf>
    <xf numFmtId="0" fontId="19" fillId="18" borderId="1" xfId="0" applyFont="1" applyFill="1" applyBorder="1" applyAlignment="1">
      <alignment horizontal="center"/>
    </xf>
    <xf numFmtId="0" fontId="19" fillId="9" borderId="14" xfId="0" applyFont="1" applyFill="1" applyBorder="1" applyAlignment="1">
      <alignment horizontal="center" vertical="center"/>
    </xf>
    <xf numFmtId="0" fontId="26" fillId="2" borderId="0" xfId="0" applyFont="1" applyFill="1" applyAlignment="1">
      <alignment vertical="center" wrapText="1"/>
    </xf>
    <xf numFmtId="0" fontId="19" fillId="9" borderId="14" xfId="0" applyFont="1" applyFill="1" applyBorder="1" applyAlignment="1">
      <alignment vertical="center"/>
    </xf>
    <xf numFmtId="0" fontId="19" fillId="18" borderId="1" xfId="0" applyFont="1" applyFill="1" applyBorder="1"/>
    <xf numFmtId="0" fontId="41" fillId="8" borderId="1" xfId="62" applyFont="1" applyFill="1" applyBorder="1" applyAlignment="1">
      <alignment vertical="center" wrapText="1"/>
    </xf>
    <xf numFmtId="0" fontId="63" fillId="34" borderId="34" xfId="62" applyFont="1" applyFill="1" applyBorder="1" applyAlignment="1">
      <alignment horizontal="center" vertical="center" wrapText="1"/>
    </xf>
    <xf numFmtId="0" fontId="63" fillId="34" borderId="35" xfId="62" applyFont="1" applyFill="1" applyBorder="1" applyAlignment="1">
      <alignment horizontal="center" vertical="center" wrapText="1"/>
    </xf>
    <xf numFmtId="0" fontId="48" fillId="8" borderId="0" xfId="62" applyFont="1" applyFill="1" applyBorder="1" applyAlignment="1">
      <alignment horizontal="left" vertical="center" wrapText="1"/>
    </xf>
    <xf numFmtId="0" fontId="43" fillId="20" borderId="0" xfId="0" applyFont="1" applyFill="1" applyAlignment="1">
      <alignment horizontal="center" vertical="center" wrapText="1"/>
    </xf>
    <xf numFmtId="0" fontId="47" fillId="8" borderId="0" xfId="0" applyFont="1" applyFill="1" applyAlignment="1">
      <alignment horizontal="left" vertical="center" wrapText="1"/>
    </xf>
    <xf numFmtId="0" fontId="41" fillId="8" borderId="0" xfId="62" applyFont="1" applyFill="1" applyBorder="1" applyAlignment="1">
      <alignment horizontal="left" vertical="center" wrapText="1"/>
    </xf>
    <xf numFmtId="0" fontId="49" fillId="8" borderId="0" xfId="0" applyFont="1" applyFill="1" applyAlignment="1">
      <alignment horizontal="left" vertical="center" wrapText="1"/>
    </xf>
    <xf numFmtId="0" fontId="0" fillId="0" borderId="0" xfId="0" applyAlignment="1">
      <alignment vertical="center" wrapText="1"/>
    </xf>
    <xf numFmtId="0" fontId="44" fillId="8" borderId="0" xfId="0" applyFont="1" applyFill="1" applyAlignment="1">
      <alignment horizontal="center" vertical="center" wrapText="1"/>
    </xf>
    <xf numFmtId="0" fontId="42" fillId="8" borderId="0" xfId="0" applyFont="1" applyFill="1" applyAlignment="1">
      <alignment horizontal="center" vertical="center" wrapText="1"/>
    </xf>
    <xf numFmtId="0" fontId="16" fillId="7"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5" xfId="0" applyFont="1" applyBorder="1" applyAlignment="1">
      <alignment horizontal="center" vertical="center" textRotation="90" wrapText="1"/>
    </xf>
    <xf numFmtId="0" fontId="16" fillId="0" borderId="12" xfId="0" applyFont="1" applyBorder="1" applyAlignment="1">
      <alignment horizontal="center" vertical="center" textRotation="90" wrapText="1"/>
    </xf>
    <xf numFmtId="0" fontId="16" fillId="0" borderId="6" xfId="0" applyFont="1" applyBorder="1" applyAlignment="1">
      <alignment horizontal="center" vertical="center" textRotation="90" wrapText="1"/>
    </xf>
    <xf numFmtId="0" fontId="18" fillId="8" borderId="13" xfId="0" applyFont="1" applyFill="1" applyBorder="1" applyAlignment="1">
      <alignment horizontal="center" vertical="top" wrapText="1"/>
    </xf>
    <xf numFmtId="0" fontId="18" fillId="8" borderId="14" xfId="0" applyFont="1" applyFill="1" applyBorder="1" applyAlignment="1">
      <alignment horizontal="center" vertical="top" wrapText="1"/>
    </xf>
    <xf numFmtId="0" fontId="18" fillId="8" borderId="15" xfId="0" applyFont="1" applyFill="1" applyBorder="1" applyAlignment="1">
      <alignment horizontal="center" vertical="top" wrapText="1"/>
    </xf>
    <xf numFmtId="0" fontId="16" fillId="7" borderId="9" xfId="0" applyFont="1" applyFill="1" applyBorder="1" applyAlignment="1">
      <alignment horizontal="center" vertical="center" wrapText="1"/>
    </xf>
    <xf numFmtId="0" fontId="16" fillId="7" borderId="11" xfId="0" applyFont="1" applyFill="1" applyBorder="1" applyAlignment="1">
      <alignment horizontal="center" vertical="center" wrapText="1"/>
    </xf>
    <xf numFmtId="0" fontId="18" fillId="8" borderId="13" xfId="0" applyFont="1" applyFill="1" applyBorder="1" applyAlignment="1">
      <alignment horizontal="center" vertical="center" wrapText="1"/>
    </xf>
    <xf numFmtId="0" fontId="18" fillId="8" borderId="14" xfId="0" applyFont="1" applyFill="1" applyBorder="1" applyAlignment="1">
      <alignment horizontal="center" vertical="center" wrapText="1"/>
    </xf>
    <xf numFmtId="0" fontId="18" fillId="8" borderId="15" xfId="0" applyFont="1" applyFill="1" applyBorder="1" applyAlignment="1">
      <alignment horizontal="center" vertical="center" wrapText="1"/>
    </xf>
    <xf numFmtId="0" fontId="37" fillId="9" borderId="0" xfId="0" applyFont="1" applyFill="1" applyAlignment="1">
      <alignment horizontal="center" vertical="center" wrapText="1"/>
    </xf>
    <xf numFmtId="0" fontId="16" fillId="9" borderId="0" xfId="0" applyFont="1" applyFill="1" applyAlignment="1">
      <alignment horizontal="center" vertical="center" textRotation="90" wrapText="1"/>
    </xf>
    <xf numFmtId="0" fontId="16" fillId="9" borderId="0" xfId="0" applyFont="1" applyFill="1" applyAlignment="1">
      <alignment horizontal="center" vertical="center" wrapText="1"/>
    </xf>
    <xf numFmtId="0" fontId="17" fillId="8" borderId="0" xfId="0" applyFont="1" applyFill="1" applyAlignment="1">
      <alignment horizontal="center" vertical="center"/>
    </xf>
    <xf numFmtId="0" fontId="18" fillId="8" borderId="0" xfId="0" applyFont="1" applyFill="1" applyAlignment="1">
      <alignment horizontal="justify" wrapText="1"/>
    </xf>
    <xf numFmtId="0" fontId="18" fillId="8" borderId="0" xfId="0" applyFont="1" applyFill="1" applyAlignment="1">
      <alignment horizontal="justify"/>
    </xf>
    <xf numFmtId="0" fontId="39" fillId="8" borderId="0" xfId="0" applyFont="1" applyFill="1" applyAlignment="1">
      <alignment horizontal="left"/>
    </xf>
    <xf numFmtId="0" fontId="41" fillId="8" borderId="0" xfId="62" applyFont="1" applyFill="1" applyAlignment="1">
      <alignment horizontal="left"/>
    </xf>
    <xf numFmtId="0" fontId="18" fillId="8" borderId="0" xfId="0" applyFont="1" applyFill="1" applyAlignment="1">
      <alignment horizontal="left"/>
    </xf>
    <xf numFmtId="0" fontId="19" fillId="2" borderId="1" xfId="0" applyFont="1" applyFill="1" applyBorder="1" applyAlignment="1">
      <alignment horizontal="center"/>
    </xf>
    <xf numFmtId="0" fontId="1" fillId="8" borderId="1" xfId="0" applyFont="1" applyFill="1" applyBorder="1" applyAlignment="1">
      <alignment horizontal="justify" vertical="center" wrapText="1"/>
    </xf>
    <xf numFmtId="0" fontId="0" fillId="8" borderId="1" xfId="0" applyFill="1" applyBorder="1" applyAlignment="1">
      <alignment horizontal="justify" vertical="center" wrapText="1"/>
    </xf>
    <xf numFmtId="0" fontId="1" fillId="8" borderId="13" xfId="0" applyFont="1" applyFill="1" applyBorder="1" applyAlignment="1">
      <alignment horizontal="justify" vertical="center" wrapText="1"/>
    </xf>
    <xf numFmtId="0" fontId="0" fillId="8" borderId="14" xfId="0" applyFill="1" applyBorder="1" applyAlignment="1">
      <alignment horizontal="justify" vertical="center" wrapText="1"/>
    </xf>
    <xf numFmtId="0" fontId="0" fillId="8" borderId="15" xfId="0" applyFill="1" applyBorder="1" applyAlignment="1">
      <alignment horizontal="justify" vertical="center" wrapText="1"/>
    </xf>
    <xf numFmtId="0" fontId="54" fillId="2" borderId="1" xfId="0" applyFont="1" applyFill="1" applyBorder="1" applyAlignment="1">
      <alignment horizontal="center"/>
    </xf>
    <xf numFmtId="0" fontId="1" fillId="8" borderId="13" xfId="0" applyFont="1" applyFill="1" applyBorder="1" applyAlignment="1">
      <alignment horizontal="center" vertical="center" wrapText="1"/>
    </xf>
    <xf numFmtId="0" fontId="1" fillId="8" borderId="15" xfId="0" applyFont="1" applyFill="1" applyBorder="1" applyAlignment="1">
      <alignment horizontal="center" vertical="center" wrapText="1"/>
    </xf>
    <xf numFmtId="0" fontId="18" fillId="8" borderId="0" xfId="0" applyFont="1" applyFill="1" applyAlignment="1">
      <alignment horizontal="left" vertical="top" wrapText="1"/>
    </xf>
    <xf numFmtId="0" fontId="16" fillId="7" borderId="7" xfId="0" applyFont="1" applyFill="1" applyBorder="1" applyAlignment="1">
      <alignment horizontal="center" vertical="center" wrapText="1"/>
    </xf>
    <xf numFmtId="0" fontId="35" fillId="8" borderId="0" xfId="0" applyFont="1" applyFill="1" applyAlignment="1">
      <alignment horizontal="center" vertical="center"/>
    </xf>
    <xf numFmtId="0" fontId="36" fillId="8" borderId="0" xfId="0" applyFont="1" applyFill="1" applyAlignment="1">
      <alignment horizontal="left"/>
    </xf>
    <xf numFmtId="0" fontId="37" fillId="0" borderId="1" xfId="0" applyFont="1" applyBorder="1" applyAlignment="1">
      <alignment horizontal="center" vertical="center" wrapText="1"/>
    </xf>
    <xf numFmtId="0" fontId="18" fillId="8" borderId="1" xfId="0" applyFont="1" applyFill="1" applyBorder="1" applyAlignment="1">
      <alignment horizontal="center" vertical="center" wrapText="1"/>
    </xf>
    <xf numFmtId="0" fontId="23" fillId="8" borderId="0" xfId="0" applyFont="1" applyFill="1" applyAlignment="1">
      <alignment horizontal="left"/>
    </xf>
    <xf numFmtId="0" fontId="54" fillId="2" borderId="3" xfId="0" applyFont="1" applyFill="1" applyBorder="1" applyAlignment="1">
      <alignment horizontal="center"/>
    </xf>
    <xf numFmtId="0" fontId="54" fillId="2" borderId="0" xfId="0" applyFont="1" applyFill="1" applyAlignment="1">
      <alignment horizontal="center"/>
    </xf>
    <xf numFmtId="0" fontId="19" fillId="2" borderId="13" xfId="0" applyFont="1" applyFill="1" applyBorder="1" applyAlignment="1">
      <alignment horizontal="center"/>
    </xf>
    <xf numFmtId="0" fontId="19" fillId="2" borderId="15" xfId="0" applyFont="1" applyFill="1" applyBorder="1" applyAlignment="1">
      <alignment horizontal="center"/>
    </xf>
    <xf numFmtId="0" fontId="15" fillId="4" borderId="0" xfId="0" applyFont="1" applyFill="1" applyAlignment="1">
      <alignment horizontal="center" vertical="center" wrapText="1"/>
    </xf>
    <xf numFmtId="0" fontId="15" fillId="5" borderId="0" xfId="0" applyFont="1" applyFill="1" applyAlignment="1">
      <alignment horizontal="center" vertical="center" wrapText="1"/>
    </xf>
    <xf numFmtId="0" fontId="15" fillId="5" borderId="11"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21" fillId="5" borderId="0" xfId="0" applyFont="1" applyFill="1" applyAlignment="1">
      <alignment horizontal="center" vertical="center" wrapText="1"/>
    </xf>
    <xf numFmtId="0" fontId="16" fillId="2" borderId="13"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5" fillId="6" borderId="1" xfId="0" applyFont="1" applyFill="1" applyBorder="1" applyAlignment="1">
      <alignment horizontal="left" vertical="center" wrapText="1"/>
    </xf>
    <xf numFmtId="0" fontId="20" fillId="8" borderId="0" xfId="0" applyFont="1" applyFill="1" applyAlignment="1">
      <alignment horizontal="center" vertical="center"/>
    </xf>
    <xf numFmtId="0" fontId="19" fillId="2" borderId="5"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33" fillId="8" borderId="0" xfId="0" applyFont="1" applyFill="1" applyAlignment="1">
      <alignment horizontal="center" vertical="center"/>
    </xf>
    <xf numFmtId="0" fontId="32" fillId="8" borderId="0" xfId="0" applyFont="1" applyFill="1" applyAlignment="1">
      <alignment horizontal="center" vertical="center"/>
    </xf>
    <xf numFmtId="9" fontId="21" fillId="3" borderId="9" xfId="29" applyFont="1" applyFill="1" applyBorder="1" applyAlignment="1">
      <alignment horizontal="left" vertical="center" wrapText="1"/>
    </xf>
    <xf numFmtId="0" fontId="16"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3" borderId="1" xfId="0" applyFont="1" applyFill="1" applyBorder="1" applyAlignment="1">
      <alignment horizontal="left" vertical="center" wrapText="1"/>
    </xf>
    <xf numFmtId="0" fontId="15" fillId="4" borderId="1" xfId="0" applyFont="1" applyFill="1" applyBorder="1" applyAlignment="1">
      <alignment horizontal="left" vertical="center" wrapText="1"/>
    </xf>
    <xf numFmtId="0" fontId="31" fillId="2" borderId="6" xfId="31" applyFont="1" applyFill="1" applyBorder="1" applyAlignment="1" applyProtection="1">
      <alignment horizontal="center" vertical="center"/>
      <protection hidden="1"/>
    </xf>
    <xf numFmtId="0" fontId="0" fillId="8" borderId="1" xfId="0" applyFill="1" applyBorder="1" applyAlignment="1">
      <alignment horizontal="center"/>
    </xf>
    <xf numFmtId="0" fontId="19" fillId="2" borderId="13" xfId="0" applyFont="1" applyFill="1" applyBorder="1" applyAlignment="1">
      <alignment horizontal="right"/>
    </xf>
    <xf numFmtId="0" fontId="19" fillId="2" borderId="14" xfId="0" applyFont="1" applyFill="1" applyBorder="1" applyAlignment="1">
      <alignment horizontal="right"/>
    </xf>
    <xf numFmtId="0" fontId="19" fillId="2" borderId="15" xfId="0" applyFont="1" applyFill="1" applyBorder="1" applyAlignment="1">
      <alignment horizontal="right"/>
    </xf>
    <xf numFmtId="0" fontId="19" fillId="2" borderId="14" xfId="0" applyFont="1" applyFill="1" applyBorder="1" applyAlignment="1">
      <alignment horizontal="right" vertical="center"/>
    </xf>
    <xf numFmtId="0" fontId="19" fillId="2" borderId="15" xfId="0" applyFont="1" applyFill="1" applyBorder="1" applyAlignment="1">
      <alignment horizontal="right" vertical="center"/>
    </xf>
    <xf numFmtId="0" fontId="22" fillId="15" borderId="0" xfId="0" applyFont="1" applyFill="1" applyAlignment="1">
      <alignment horizontal="center" vertical="center"/>
    </xf>
    <xf numFmtId="0" fontId="22" fillId="15" borderId="16" xfId="0" applyFont="1" applyFill="1" applyBorder="1" applyAlignment="1">
      <alignment horizontal="center" vertical="center"/>
    </xf>
    <xf numFmtId="0" fontId="31" fillId="2" borderId="1" xfId="31" applyFont="1" applyFill="1" applyBorder="1" applyAlignment="1" applyProtection="1">
      <alignment horizontal="center" vertical="center"/>
      <protection hidden="1"/>
    </xf>
    <xf numFmtId="0" fontId="16" fillId="3" borderId="13" xfId="0" applyFont="1" applyFill="1" applyBorder="1" applyAlignment="1">
      <alignment horizontal="center" vertical="center" wrapText="1"/>
    </xf>
    <xf numFmtId="0" fontId="16" fillId="3" borderId="15" xfId="0" applyFont="1" applyFill="1" applyBorder="1" applyAlignment="1">
      <alignment horizontal="center" vertical="center" wrapText="1"/>
    </xf>
    <xf numFmtId="0" fontId="15" fillId="3" borderId="13" xfId="0" applyFont="1" applyFill="1" applyBorder="1" applyAlignment="1">
      <alignment horizontal="left" vertical="center" wrapText="1"/>
    </xf>
    <xf numFmtId="0" fontId="15" fillId="3" borderId="14" xfId="0" applyFont="1" applyFill="1" applyBorder="1" applyAlignment="1">
      <alignment horizontal="left" vertical="center" wrapText="1"/>
    </xf>
    <xf numFmtId="0" fontId="15" fillId="3" borderId="15" xfId="0" applyFont="1" applyFill="1" applyBorder="1" applyAlignment="1">
      <alignment horizontal="left" vertical="center" wrapText="1"/>
    </xf>
    <xf numFmtId="0" fontId="15" fillId="0" borderId="13" xfId="0" applyFont="1" applyBorder="1" applyAlignment="1">
      <alignment horizontal="center" vertical="center" wrapText="1"/>
    </xf>
    <xf numFmtId="0" fontId="15" fillId="0" borderId="15" xfId="0" applyFont="1" applyBorder="1" applyAlignment="1">
      <alignment horizontal="center" vertical="center" wrapText="1"/>
    </xf>
    <xf numFmtId="0" fontId="16" fillId="4" borderId="13"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5" fillId="4" borderId="13" xfId="0" applyFont="1" applyFill="1" applyBorder="1" applyAlignment="1">
      <alignment horizontal="left" vertical="center" wrapText="1"/>
    </xf>
    <xf numFmtId="0" fontId="15" fillId="4" borderId="14" xfId="0" applyFont="1" applyFill="1" applyBorder="1" applyAlignment="1">
      <alignment horizontal="left" vertical="center" wrapText="1"/>
    </xf>
    <xf numFmtId="0" fontId="15" fillId="4" borderId="15" xfId="0" applyFont="1" applyFill="1" applyBorder="1" applyAlignment="1">
      <alignment horizontal="left" vertical="center" wrapText="1"/>
    </xf>
    <xf numFmtId="0" fontId="16" fillId="5" borderId="13" xfId="0" applyFont="1" applyFill="1" applyBorder="1" applyAlignment="1">
      <alignment horizontal="center" vertical="center" wrapText="1"/>
    </xf>
    <xf numFmtId="0" fontId="16" fillId="5" borderId="15" xfId="0" applyFont="1" applyFill="1" applyBorder="1" applyAlignment="1">
      <alignment horizontal="center" vertical="center" wrapText="1"/>
    </xf>
    <xf numFmtId="0" fontId="15" fillId="5" borderId="13" xfId="0" applyFont="1" applyFill="1" applyBorder="1" applyAlignment="1">
      <alignment horizontal="left" vertical="center" wrapText="1"/>
    </xf>
    <xf numFmtId="0" fontId="15" fillId="5" borderId="14" xfId="0" applyFont="1" applyFill="1" applyBorder="1" applyAlignment="1">
      <alignment horizontal="left" vertical="center" wrapText="1"/>
    </xf>
    <xf numFmtId="0" fontId="15" fillId="5" borderId="15" xfId="0" applyFont="1" applyFill="1" applyBorder="1" applyAlignment="1">
      <alignment horizontal="left" vertical="center" wrapText="1"/>
    </xf>
    <xf numFmtId="0" fontId="16" fillId="3"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9" fillId="2" borderId="1" xfId="0" applyFont="1" applyFill="1" applyBorder="1" applyAlignment="1">
      <alignment horizontal="right"/>
    </xf>
    <xf numFmtId="0" fontId="15" fillId="5" borderId="1" xfId="0" applyFont="1" applyFill="1" applyBorder="1" applyAlignment="1">
      <alignment horizontal="left" vertical="center" wrapText="1"/>
    </xf>
    <xf numFmtId="0" fontId="22" fillId="15" borderId="16" xfId="0" applyFont="1" applyFill="1" applyBorder="1" applyAlignment="1">
      <alignment horizontal="center" vertical="center" wrapText="1"/>
    </xf>
    <xf numFmtId="0" fontId="22" fillId="15" borderId="0" xfId="0" applyFont="1" applyFill="1" applyAlignment="1">
      <alignment horizontal="center" vertical="center" wrapText="1"/>
    </xf>
    <xf numFmtId="0" fontId="16" fillId="6" borderId="13" xfId="0" applyFont="1" applyFill="1" applyBorder="1" applyAlignment="1">
      <alignment horizontal="center" vertical="center" wrapText="1"/>
    </xf>
    <xf numFmtId="0" fontId="16" fillId="6" borderId="15" xfId="0" applyFont="1" applyFill="1" applyBorder="1" applyAlignment="1">
      <alignment horizontal="center" vertical="center" wrapText="1"/>
    </xf>
    <xf numFmtId="0" fontId="15" fillId="6" borderId="13" xfId="0" applyFont="1" applyFill="1" applyBorder="1" applyAlignment="1">
      <alignment horizontal="left" vertical="center" wrapText="1"/>
    </xf>
    <xf numFmtId="0" fontId="15" fillId="6" borderId="14" xfId="0" applyFont="1" applyFill="1" applyBorder="1" applyAlignment="1">
      <alignment horizontal="left" vertical="center" wrapText="1"/>
    </xf>
    <xf numFmtId="0" fontId="15" fillId="6" borderId="15" xfId="0" applyFont="1" applyFill="1" applyBorder="1" applyAlignment="1">
      <alignment horizontal="left" vertical="center" wrapText="1"/>
    </xf>
    <xf numFmtId="0" fontId="21" fillId="6" borderId="11" xfId="0" applyFont="1" applyFill="1" applyBorder="1" applyAlignment="1">
      <alignment horizontal="right" vertical="center" wrapText="1"/>
    </xf>
    <xf numFmtId="0" fontId="19" fillId="2" borderId="13" xfId="0" applyFont="1" applyFill="1" applyBorder="1" applyAlignment="1">
      <alignment horizontal="right" vertical="center"/>
    </xf>
    <xf numFmtId="0" fontId="16" fillId="2" borderId="5"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0" fillId="8" borderId="5" xfId="0" applyFill="1" applyBorder="1" applyAlignment="1">
      <alignment horizontal="center" vertical="center"/>
    </xf>
    <xf numFmtId="0" fontId="0" fillId="8" borderId="6" xfId="0" applyFill="1" applyBorder="1" applyAlignment="1">
      <alignment horizontal="center" vertical="center"/>
    </xf>
    <xf numFmtId="0" fontId="16" fillId="2" borderId="6"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15" fillId="3" borderId="0" xfId="0" applyFont="1" applyFill="1" applyAlignment="1">
      <alignment horizontal="center" vertical="center" wrapText="1"/>
    </xf>
    <xf numFmtId="0" fontId="16" fillId="2" borderId="2" xfId="0" applyFont="1" applyFill="1" applyBorder="1" applyAlignment="1">
      <alignment horizontal="center" vertical="center" wrapText="1"/>
    </xf>
    <xf numFmtId="0" fontId="16" fillId="2" borderId="7" xfId="0" applyFont="1" applyFill="1" applyBorder="1" applyAlignment="1">
      <alignment horizontal="center" vertical="center" wrapText="1"/>
    </xf>
    <xf numFmtId="9" fontId="21" fillId="5" borderId="0" xfId="29" applyFont="1" applyFill="1" applyBorder="1" applyAlignment="1">
      <alignment horizontal="left" vertical="center" wrapText="1"/>
    </xf>
    <xf numFmtId="9" fontId="15" fillId="6" borderId="13" xfId="29" applyFont="1" applyFill="1" applyBorder="1" applyAlignment="1">
      <alignment horizontal="center" vertical="center" wrapText="1"/>
    </xf>
    <xf numFmtId="9" fontId="15" fillId="6" borderId="14" xfId="29" applyFont="1" applyFill="1" applyBorder="1" applyAlignment="1">
      <alignment horizontal="center" vertical="center" wrapText="1"/>
    </xf>
    <xf numFmtId="9" fontId="15" fillId="3" borderId="13" xfId="29" applyFont="1" applyFill="1" applyBorder="1" applyAlignment="1">
      <alignment horizontal="center" vertical="center" wrapText="1"/>
    </xf>
    <xf numFmtId="9" fontId="15" fillId="3" borderId="14" xfId="29" applyFont="1" applyFill="1" applyBorder="1" applyAlignment="1">
      <alignment horizontal="center" vertical="center" wrapText="1"/>
    </xf>
    <xf numFmtId="9" fontId="15" fillId="4" borderId="13" xfId="29" applyFont="1" applyFill="1" applyBorder="1" applyAlignment="1">
      <alignment horizontal="center" vertical="center" wrapText="1"/>
    </xf>
    <xf numFmtId="9" fontId="15" fillId="4" borderId="14" xfId="29" applyFont="1" applyFill="1" applyBorder="1" applyAlignment="1">
      <alignment horizontal="center" vertical="center" wrapText="1"/>
    </xf>
    <xf numFmtId="9" fontId="15" fillId="5" borderId="13" xfId="29" applyFont="1" applyFill="1" applyBorder="1" applyAlignment="1">
      <alignment horizontal="center" vertical="center" wrapText="1"/>
    </xf>
    <xf numFmtId="9" fontId="15" fillId="5" borderId="14" xfId="29" applyFont="1" applyFill="1" applyBorder="1" applyAlignment="1">
      <alignment horizontal="center" vertical="center" wrapText="1"/>
    </xf>
    <xf numFmtId="0" fontId="21" fillId="5" borderId="0" xfId="0" applyFont="1" applyFill="1" applyAlignment="1">
      <alignment horizontal="right" vertical="center" wrapText="1"/>
    </xf>
    <xf numFmtId="9" fontId="16" fillId="5" borderId="0" xfId="29" applyFont="1" applyFill="1" applyBorder="1" applyAlignment="1">
      <alignment horizontal="left" vertical="center" wrapText="1"/>
    </xf>
    <xf numFmtId="0" fontId="21" fillId="6" borderId="0" xfId="0" applyFont="1" applyFill="1" applyAlignment="1">
      <alignment horizontal="center" vertical="center" wrapText="1"/>
    </xf>
    <xf numFmtId="0" fontId="0" fillId="8" borderId="12" xfId="0" applyFill="1" applyBorder="1" applyAlignment="1">
      <alignment horizontal="center" vertical="center"/>
    </xf>
    <xf numFmtId="0" fontId="19" fillId="0" borderId="0" xfId="0" applyFont="1" applyAlignment="1">
      <alignment horizontal="center" vertical="center" wrapText="1"/>
    </xf>
    <xf numFmtId="0" fontId="29" fillId="11" borderId="5" xfId="31" applyFont="1" applyFill="1" applyBorder="1" applyAlignment="1" applyProtection="1">
      <alignment horizontal="center" vertical="center" wrapText="1"/>
      <protection hidden="1"/>
    </xf>
    <xf numFmtId="0" fontId="29" fillId="11" borderId="6" xfId="31" applyFont="1" applyFill="1" applyBorder="1" applyAlignment="1" applyProtection="1">
      <alignment horizontal="center" vertical="center" wrapText="1"/>
      <protection hidden="1"/>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26" fillId="2" borderId="26" xfId="0" applyFont="1" applyFill="1" applyBorder="1" applyAlignment="1">
      <alignment horizontal="center" vertical="center" wrapText="1"/>
    </xf>
    <xf numFmtId="0" fontId="26" fillId="2" borderId="0" xfId="0" applyFont="1" applyFill="1" applyAlignment="1">
      <alignment horizontal="center" vertical="center" wrapText="1"/>
    </xf>
    <xf numFmtId="0" fontId="19" fillId="9" borderId="14" xfId="0" applyFont="1" applyFill="1" applyBorder="1" applyAlignment="1">
      <alignment horizontal="center" vertical="center"/>
    </xf>
    <xf numFmtId="0" fontId="19" fillId="18" borderId="13" xfId="0" applyFont="1" applyFill="1" applyBorder="1" applyAlignment="1">
      <alignment horizontal="center"/>
    </xf>
    <xf numFmtId="0" fontId="19" fillId="18" borderId="15" xfId="0" applyFont="1" applyFill="1" applyBorder="1" applyAlignment="1">
      <alignment horizontal="center"/>
    </xf>
    <xf numFmtId="0" fontId="24" fillId="0" borderId="0" xfId="0" applyFont="1" applyAlignment="1">
      <alignment horizontal="center" vertical="center" wrapText="1"/>
    </xf>
    <xf numFmtId="0" fontId="24" fillId="0" borderId="4"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23" xfId="0" applyFont="1" applyBorder="1" applyAlignment="1">
      <alignment horizontal="center" vertical="center" wrapText="1"/>
    </xf>
    <xf numFmtId="0" fontId="25" fillId="8" borderId="2" xfId="0" applyFont="1" applyFill="1" applyBorder="1" applyAlignment="1">
      <alignment horizontal="left" vertical="center" wrapText="1"/>
    </xf>
    <xf numFmtId="0" fontId="25" fillId="8" borderId="9" xfId="0" applyFont="1" applyFill="1" applyBorder="1" applyAlignment="1">
      <alignment horizontal="left" vertical="center" wrapText="1"/>
    </xf>
    <xf numFmtId="0" fontId="25" fillId="8" borderId="10" xfId="0" applyFont="1" applyFill="1" applyBorder="1" applyAlignment="1">
      <alignment horizontal="left" vertical="center" wrapText="1"/>
    </xf>
    <xf numFmtId="0" fontId="24" fillId="8" borderId="3" xfId="0" applyFont="1" applyFill="1" applyBorder="1" applyAlignment="1">
      <alignment horizontal="center" vertical="center" wrapText="1"/>
    </xf>
    <xf numFmtId="0" fontId="24" fillId="8" borderId="0" xfId="0" applyFont="1" applyFill="1" applyAlignment="1">
      <alignment horizontal="center" vertical="center" wrapText="1"/>
    </xf>
    <xf numFmtId="0" fontId="24" fillId="8" borderId="4" xfId="0" applyFont="1" applyFill="1" applyBorder="1" applyAlignment="1">
      <alignment horizontal="center" vertical="center" wrapText="1"/>
    </xf>
    <xf numFmtId="0" fontId="25" fillId="8" borderId="3" xfId="0" applyFont="1" applyFill="1" applyBorder="1" applyAlignment="1">
      <alignment horizontal="left" vertical="center" wrapText="1"/>
    </xf>
    <xf numFmtId="0" fontId="25" fillId="8" borderId="0" xfId="0" applyFont="1" applyFill="1" applyAlignment="1">
      <alignment horizontal="left" vertical="center" wrapText="1"/>
    </xf>
    <xf numFmtId="0" fontId="24" fillId="8" borderId="0" xfId="0" applyFont="1" applyFill="1" applyAlignment="1">
      <alignment horizontal="left" vertical="center" wrapText="1"/>
    </xf>
    <xf numFmtId="49" fontId="19" fillId="2" borderId="18" xfId="0" applyNumberFormat="1" applyFont="1" applyFill="1" applyBorder="1" applyAlignment="1">
      <alignment horizontal="center" vertical="center" wrapText="1"/>
    </xf>
    <xf numFmtId="49" fontId="19" fillId="2" borderId="18" xfId="0" applyNumberFormat="1" applyFont="1" applyFill="1" applyBorder="1" applyAlignment="1">
      <alignment horizontal="center" vertical="center" textRotation="90" wrapText="1"/>
    </xf>
    <xf numFmtId="0" fontId="19" fillId="16" borderId="18" xfId="0" applyFont="1" applyFill="1" applyBorder="1" applyAlignment="1">
      <alignment horizontal="center" vertical="center" wrapText="1"/>
    </xf>
    <xf numFmtId="0" fontId="27" fillId="9" borderId="18" xfId="0" applyFont="1" applyFill="1" applyBorder="1" applyAlignment="1">
      <alignment horizontal="center" vertical="center" wrapText="1"/>
    </xf>
    <xf numFmtId="0" fontId="19" fillId="17" borderId="24" xfId="0" applyFont="1" applyFill="1" applyBorder="1" applyAlignment="1">
      <alignment horizontal="center" vertical="center" wrapText="1"/>
    </xf>
    <xf numFmtId="0" fontId="19" fillId="17" borderId="25" xfId="0" applyFont="1" applyFill="1" applyBorder="1" applyAlignment="1">
      <alignment horizontal="center" vertical="center" wrapText="1"/>
    </xf>
    <xf numFmtId="0" fontId="19" fillId="17" borderId="26" xfId="0" applyFont="1" applyFill="1" applyBorder="1" applyAlignment="1">
      <alignment horizontal="center" vertical="center" wrapText="1"/>
    </xf>
    <xf numFmtId="0" fontId="19" fillId="17" borderId="27" xfId="0" applyFont="1" applyFill="1" applyBorder="1" applyAlignment="1">
      <alignment horizontal="center" vertical="center" wrapText="1"/>
    </xf>
    <xf numFmtId="0" fontId="19" fillId="17" borderId="18" xfId="0" applyFont="1" applyFill="1" applyBorder="1" applyAlignment="1">
      <alignment horizontal="center" vertical="center" wrapText="1"/>
    </xf>
    <xf numFmtId="0" fontId="27" fillId="16" borderId="18" xfId="0" applyFont="1" applyFill="1" applyBorder="1" applyAlignment="1">
      <alignment horizontal="center" vertical="center" wrapText="1"/>
    </xf>
    <xf numFmtId="0" fontId="27" fillId="17" borderId="18" xfId="0" applyFont="1" applyFill="1" applyBorder="1" applyAlignment="1">
      <alignment horizontal="center" vertical="center" wrapText="1"/>
    </xf>
    <xf numFmtId="0" fontId="19" fillId="22" borderId="1" xfId="0" applyFont="1" applyFill="1" applyBorder="1" applyAlignment="1">
      <alignment horizontal="center"/>
    </xf>
    <xf numFmtId="0" fontId="27" fillId="18" borderId="18" xfId="0" applyFont="1" applyFill="1" applyBorder="1" applyAlignment="1">
      <alignment horizontal="center" vertical="center" wrapText="1"/>
    </xf>
    <xf numFmtId="0" fontId="28" fillId="9" borderId="18" xfId="0" applyFont="1" applyFill="1" applyBorder="1" applyAlignment="1">
      <alignment horizontal="center" vertical="center" wrapText="1"/>
    </xf>
    <xf numFmtId="0" fontId="28" fillId="9" borderId="20" xfId="0" applyFont="1" applyFill="1" applyBorder="1" applyAlignment="1">
      <alignment horizontal="center" vertical="center" wrapText="1"/>
    </xf>
    <xf numFmtId="0" fontId="19" fillId="17" borderId="18" xfId="0" applyFont="1" applyFill="1" applyBorder="1" applyAlignment="1">
      <alignment horizontal="center" vertical="center" textRotation="90" wrapText="1"/>
    </xf>
    <xf numFmtId="0" fontId="19" fillId="4" borderId="18" xfId="0" applyFont="1" applyFill="1" applyBorder="1" applyAlignment="1">
      <alignment horizontal="center" vertical="center" textRotation="90" wrapText="1"/>
    </xf>
    <xf numFmtId="0" fontId="19" fillId="16" borderId="18" xfId="0" applyFont="1" applyFill="1" applyBorder="1" applyAlignment="1">
      <alignment horizontal="center" vertical="center" textRotation="90" wrapText="1"/>
    </xf>
  </cellXfs>
  <cellStyles count="64">
    <cellStyle name="Euro" xfId="2" xr:uid="{00000000-0005-0000-0000-000000000000}"/>
    <cellStyle name="Hipervínculo" xfId="62" builtinId="8"/>
    <cellStyle name="Hyperlink" xfId="63" xr:uid="{00000000-000B-0000-0000-000008000000}"/>
    <cellStyle name="Millares [0] 2" xfId="3" xr:uid="{00000000-0005-0000-0000-000002000000}"/>
    <cellStyle name="Millares [0] 3" xfId="4" xr:uid="{00000000-0005-0000-0000-000003000000}"/>
    <cellStyle name="Millares [0] 4" xfId="5" xr:uid="{00000000-0005-0000-0000-000004000000}"/>
    <cellStyle name="Millares 10" xfId="6" xr:uid="{00000000-0005-0000-0000-000005000000}"/>
    <cellStyle name="Millares 11" xfId="7" xr:uid="{00000000-0005-0000-0000-000006000000}"/>
    <cellStyle name="Millares 12" xfId="8" xr:uid="{00000000-0005-0000-0000-000007000000}"/>
    <cellStyle name="Millares 13" xfId="9" xr:uid="{00000000-0005-0000-0000-000008000000}"/>
    <cellStyle name="Millares 14" xfId="10" xr:uid="{00000000-0005-0000-0000-000009000000}"/>
    <cellStyle name="Millares 15" xfId="11" xr:uid="{00000000-0005-0000-0000-00000A000000}"/>
    <cellStyle name="Millares 16" xfId="12" xr:uid="{00000000-0005-0000-0000-00000B000000}"/>
    <cellStyle name="Millares 2" xfId="13" xr:uid="{00000000-0005-0000-0000-00000C000000}"/>
    <cellStyle name="Millares 3" xfId="14" xr:uid="{00000000-0005-0000-0000-00000D000000}"/>
    <cellStyle name="Millares 4" xfId="15" xr:uid="{00000000-0005-0000-0000-00000E000000}"/>
    <cellStyle name="Millares 5" xfId="16" xr:uid="{00000000-0005-0000-0000-00000F000000}"/>
    <cellStyle name="Millares 6" xfId="17" xr:uid="{00000000-0005-0000-0000-000010000000}"/>
    <cellStyle name="Millares 7" xfId="18" xr:uid="{00000000-0005-0000-0000-000011000000}"/>
    <cellStyle name="Millares 8" xfId="19" xr:uid="{00000000-0005-0000-0000-000012000000}"/>
    <cellStyle name="Millares 9" xfId="20" xr:uid="{00000000-0005-0000-0000-000013000000}"/>
    <cellStyle name="Moneda 2" xfId="21" xr:uid="{00000000-0005-0000-0000-000014000000}"/>
    <cellStyle name="Moneda 3" xfId="22" xr:uid="{00000000-0005-0000-0000-000015000000}"/>
    <cellStyle name="Moneda 4" xfId="23" xr:uid="{00000000-0005-0000-0000-000016000000}"/>
    <cellStyle name="Moneda 5" xfId="35" xr:uid="{00000000-0005-0000-0000-000017000000}"/>
    <cellStyle name="Moneda 6" xfId="43" xr:uid="{00000000-0005-0000-0000-000018000000}"/>
    <cellStyle name="Moneda 7" xfId="50" xr:uid="{00000000-0005-0000-0000-000019000000}"/>
    <cellStyle name="Moneda 8" xfId="56" xr:uid="{00000000-0005-0000-0000-00001A000000}"/>
    <cellStyle name="Normal" xfId="0" builtinId="0"/>
    <cellStyle name="Normal 2" xfId="1" xr:uid="{00000000-0005-0000-0000-00001C000000}"/>
    <cellStyle name="Normal 2 2" xfId="34" xr:uid="{00000000-0005-0000-0000-00001D000000}"/>
    <cellStyle name="Normal 2 3" xfId="42" xr:uid="{00000000-0005-0000-0000-00001E000000}"/>
    <cellStyle name="Normal 2 4" xfId="49" xr:uid="{00000000-0005-0000-0000-00001F000000}"/>
    <cellStyle name="Normal 2 5" xfId="59" xr:uid="{00000000-0005-0000-0000-000020000000}"/>
    <cellStyle name="Normal 3" xfId="24" xr:uid="{00000000-0005-0000-0000-000021000000}"/>
    <cellStyle name="Normal 4" xfId="25" xr:uid="{00000000-0005-0000-0000-000022000000}"/>
    <cellStyle name="Normal 5" xfId="30" xr:uid="{00000000-0005-0000-0000-000023000000}"/>
    <cellStyle name="Normal 5 2" xfId="37" xr:uid="{00000000-0005-0000-0000-000024000000}"/>
    <cellStyle name="Normal 5 2 2" xfId="55" xr:uid="{00000000-0005-0000-0000-000025000000}"/>
    <cellStyle name="Normal 5 3" xfId="45" xr:uid="{00000000-0005-0000-0000-000026000000}"/>
    <cellStyle name="Normal 5 4" xfId="52" xr:uid="{00000000-0005-0000-0000-000027000000}"/>
    <cellStyle name="Normal 6" xfId="31" xr:uid="{00000000-0005-0000-0000-000028000000}"/>
    <cellStyle name="Normal 6 2" xfId="38" xr:uid="{00000000-0005-0000-0000-000029000000}"/>
    <cellStyle name="Normal 6 3" xfId="46" xr:uid="{00000000-0005-0000-0000-00002A000000}"/>
    <cellStyle name="Normal 6 4" xfId="53" xr:uid="{00000000-0005-0000-0000-00002B000000}"/>
    <cellStyle name="Normal 7" xfId="33" xr:uid="{00000000-0005-0000-0000-00002C000000}"/>
    <cellStyle name="Normal 7 2" xfId="40" xr:uid="{00000000-0005-0000-0000-00002D000000}"/>
    <cellStyle name="Normal 7 3" xfId="48" xr:uid="{00000000-0005-0000-0000-00002E000000}"/>
    <cellStyle name="Normal 7 4" xfId="60" xr:uid="{00000000-0005-0000-0000-00002F000000}"/>
    <cellStyle name="Normal 8" xfId="41" xr:uid="{00000000-0005-0000-0000-000030000000}"/>
    <cellStyle name="Normal 8 2" xfId="58" xr:uid="{00000000-0005-0000-0000-000031000000}"/>
    <cellStyle name="Normal 8 3" xfId="61" xr:uid="{B1E68B3C-D42C-499D-826E-A1DCF25BA553}"/>
    <cellStyle name="Porcentaje" xfId="29" builtinId="5"/>
    <cellStyle name="Porcentaje 2" xfId="32" xr:uid="{00000000-0005-0000-0000-000033000000}"/>
    <cellStyle name="Porcentaje 2 2" xfId="39" xr:uid="{00000000-0005-0000-0000-000034000000}"/>
    <cellStyle name="Porcentaje 2 3" xfId="47" xr:uid="{00000000-0005-0000-0000-000035000000}"/>
    <cellStyle name="Porcentaje 2 4" xfId="54" xr:uid="{00000000-0005-0000-0000-000036000000}"/>
    <cellStyle name="Porcentaje 3" xfId="36" xr:uid="{00000000-0005-0000-0000-000037000000}"/>
    <cellStyle name="Porcentaje 4" xfId="44" xr:uid="{00000000-0005-0000-0000-000038000000}"/>
    <cellStyle name="Porcentaje 5" xfId="51" xr:uid="{00000000-0005-0000-0000-000039000000}"/>
    <cellStyle name="Porcentaje 6" xfId="57" xr:uid="{00000000-0005-0000-0000-00003A000000}"/>
    <cellStyle name="Porcentual 2" xfId="26" xr:uid="{00000000-0005-0000-0000-00003B000000}"/>
    <cellStyle name="Porcentual 3" xfId="27" xr:uid="{00000000-0005-0000-0000-00003C000000}"/>
    <cellStyle name="Porcentual 4" xfId="28" xr:uid="{00000000-0005-0000-0000-00003D000000}"/>
  </cellStyles>
  <dxfs count="77">
    <dxf>
      <fill>
        <patternFill>
          <bgColor rgb="FFFF9966"/>
        </patternFill>
      </fill>
    </dxf>
    <dxf>
      <fill>
        <patternFill>
          <bgColor rgb="FFFFFF00"/>
        </patternFill>
      </fill>
    </dxf>
    <dxf>
      <fill>
        <patternFill>
          <bgColor rgb="FF66FF33"/>
        </patternFill>
      </fill>
    </dxf>
    <dxf>
      <fill>
        <patternFill>
          <bgColor rgb="FFFF0000"/>
        </patternFill>
      </fill>
    </dxf>
    <dxf>
      <fill>
        <patternFill>
          <bgColor rgb="FFFF0000"/>
        </patternFill>
      </fill>
    </dxf>
    <dxf>
      <fill>
        <patternFill>
          <bgColor rgb="FFFF9966"/>
        </patternFill>
      </fill>
    </dxf>
    <dxf>
      <fill>
        <patternFill>
          <bgColor rgb="FFFFFF00"/>
        </patternFill>
      </fill>
    </dxf>
    <dxf>
      <fill>
        <patternFill>
          <bgColor rgb="FF66FF33"/>
        </patternFill>
      </fill>
    </dxf>
    <dxf>
      <fill>
        <patternFill>
          <bgColor rgb="FFFF9966"/>
        </patternFill>
      </fill>
    </dxf>
    <dxf>
      <fill>
        <patternFill>
          <bgColor rgb="FFFF0000"/>
        </patternFill>
      </fill>
    </dxf>
    <dxf>
      <fill>
        <patternFill>
          <bgColor rgb="FFFFFF00"/>
        </patternFill>
      </fill>
    </dxf>
    <dxf>
      <fill>
        <patternFill>
          <bgColor rgb="FF66FF33"/>
        </patternFill>
      </fill>
    </dxf>
    <dxf>
      <fill>
        <patternFill>
          <bgColor rgb="FFFF0000"/>
        </patternFill>
      </fill>
    </dxf>
    <dxf>
      <fill>
        <patternFill>
          <bgColor rgb="FFFF9966"/>
        </patternFill>
      </fill>
    </dxf>
    <dxf>
      <fill>
        <patternFill>
          <bgColor rgb="FFFFFF00"/>
        </patternFill>
      </fill>
    </dxf>
    <dxf>
      <fill>
        <patternFill>
          <bgColor rgb="FF66FF33"/>
        </patternFill>
      </fill>
    </dxf>
    <dxf>
      <fill>
        <patternFill>
          <bgColor rgb="FFFF0000"/>
        </patternFill>
      </fill>
    </dxf>
    <dxf>
      <fill>
        <patternFill>
          <bgColor rgb="FFFF9966"/>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FF0000"/>
        </patternFill>
      </fill>
    </dxf>
    <dxf>
      <fill>
        <patternFill>
          <bgColor rgb="FFFF9966"/>
        </patternFill>
      </fill>
    </dxf>
    <dxf>
      <fill>
        <patternFill>
          <bgColor rgb="FFFFFF00"/>
        </patternFill>
      </fill>
    </dxf>
    <dxf>
      <fill>
        <patternFill>
          <bgColor rgb="FFFF9966"/>
        </patternFill>
      </fill>
    </dxf>
    <dxf>
      <fill>
        <patternFill>
          <bgColor rgb="FF66FF33"/>
        </patternFill>
      </fill>
    </dxf>
    <dxf>
      <fill>
        <patternFill>
          <bgColor rgb="FFFF9966"/>
        </patternFill>
      </fill>
    </dxf>
    <dxf>
      <fill>
        <patternFill>
          <bgColor rgb="FFFF0000"/>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FF0000"/>
        </patternFill>
      </fill>
    </dxf>
    <dxf>
      <fill>
        <patternFill>
          <bgColor rgb="FF66FF33"/>
        </patternFill>
      </fill>
    </dxf>
    <dxf>
      <fill>
        <patternFill>
          <bgColor rgb="FF00B050"/>
        </patternFill>
      </fill>
    </dxf>
    <dxf>
      <fill>
        <patternFill>
          <bgColor rgb="FF66FF33"/>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66FF33"/>
        </patternFill>
      </fill>
    </dxf>
    <dxf>
      <fill>
        <patternFill>
          <bgColor rgb="FFFFC000"/>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66FF33"/>
        </patternFill>
      </fill>
    </dxf>
    <dxf>
      <fill>
        <patternFill>
          <bgColor rgb="FF00B050"/>
        </patternFill>
      </fill>
    </dxf>
    <dxf>
      <fill>
        <patternFill>
          <bgColor rgb="FF66FF33"/>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ont>
        <color rgb="FFFF0000"/>
      </font>
    </dxf>
    <dxf>
      <font>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DDEE"/>
      <color rgb="FFE5FFE5"/>
      <color rgb="FFF2FFE5"/>
      <color rgb="FFD8E3FC"/>
      <color rgb="FFFF9966"/>
      <color rgb="FF66FF33"/>
      <color rgb="FFFFF3FF"/>
      <color rgb="FFFFE7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6140964890205489E-2"/>
          <c:y val="0.1431687626724385"/>
          <c:w val="0.92498834256647688"/>
          <c:h val="0.85381099874364041"/>
        </c:manualLayout>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C0A2-4198-8C7A-11810BBCD57D}"/>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C0A2-4198-8C7A-11810BBCD57D}"/>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C0A2-4198-8C7A-11810BBCD57D}"/>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C0A2-4198-8C7A-11810BBCD57D}"/>
              </c:ext>
            </c:extLst>
          </c:dPt>
          <c:dLbls>
            <c:dLbl>
              <c:idx val="0"/>
              <c:layout>
                <c:manualLayout>
                  <c:x val="-2.1887152440371097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0A2-4198-8C7A-11810BBCD57D}"/>
                </c:ext>
              </c:extLst>
            </c:dLbl>
            <c:dLbl>
              <c:idx val="1"/>
              <c:layout>
                <c:manualLayout>
                  <c:x val="6.7119717023378961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0A2-4198-8C7A-11810BBCD57D}"/>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5-C0A2-4198-8C7A-11810BBCD57D}"/>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7-C0A2-4198-8C7A-11810BBCD57D}"/>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 Gráficas'!$C$11:$C$14</c:f>
              <c:strCache>
                <c:ptCount val="4"/>
                <c:pt idx="0">
                  <c:v>BAJA</c:v>
                </c:pt>
                <c:pt idx="1">
                  <c:v>MODERADA</c:v>
                </c:pt>
                <c:pt idx="2">
                  <c:v>ALTA</c:v>
                </c:pt>
                <c:pt idx="3">
                  <c:v>EXTREMA</c:v>
                </c:pt>
              </c:strCache>
            </c:strRef>
          </c:cat>
          <c:val>
            <c:numRef>
              <c:f>' Gráficas'!$J$11:$J$14</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C0A2-4198-8C7A-11810BBCD57D}"/>
            </c:ext>
          </c:extLst>
        </c:ser>
        <c:dLbls>
          <c:dLblPos val="outEnd"/>
          <c:showLegendKey val="0"/>
          <c:showVal val="0"/>
          <c:showCatName val="1"/>
          <c:showSerName val="0"/>
          <c:showPercent val="1"/>
          <c:showBubbleSize val="0"/>
          <c:showLeaderLines val="1"/>
        </c:dLbls>
      </c:pie3D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6140964890205489E-2"/>
          <c:y val="0.1431687626724385"/>
          <c:w val="0.92498834256647688"/>
          <c:h val="0.85381099874364041"/>
        </c:manualLayout>
      </c:layout>
      <c:pie3DChart>
        <c:varyColors val="1"/>
        <c:ser>
          <c:idx val="0"/>
          <c:order val="0"/>
          <c:tx>
            <c:strRef>
              <c:f>' Gráficas'!$C$31:$J$31</c:f>
              <c:strCache>
                <c:ptCount val="1"/>
                <c:pt idx="0">
                  <c:v>DISTRIBUCIÓN ZONA RIESGOS INHERENTES</c:v>
                </c:pt>
              </c:strCache>
            </c:strRef>
          </c:tx>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B7E2-493F-8BE6-2F0D90ED0402}"/>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B7E2-493F-8BE6-2F0D90ED0402}"/>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B7E2-493F-8BE6-2F0D90ED0402}"/>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B7E2-493F-8BE6-2F0D90ED0402}"/>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1-B7E2-493F-8BE6-2F0D90ED0402}"/>
                </c:ext>
              </c:extLst>
            </c:dLbl>
            <c:dLbl>
              <c:idx val="1"/>
              <c:layout>
                <c:manualLayout>
                  <c:x val="3.3715114977169954E-3"/>
                  <c:y val="-4.932543188781344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7E2-493F-8BE6-2F0D90ED0402}"/>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5-B7E2-493F-8BE6-2F0D90ED0402}"/>
                </c:ext>
              </c:extLst>
            </c:dLbl>
            <c:dLbl>
              <c:idx val="3"/>
              <c:layout>
                <c:manualLayout>
                  <c:x val="-2.5286336232877467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7E2-493F-8BE6-2F0D90ED0402}"/>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 Gráficas'!$C$34:$D$37</c:f>
              <c:strCache>
                <c:ptCount val="4"/>
                <c:pt idx="0">
                  <c:v>BAJO</c:v>
                </c:pt>
                <c:pt idx="1">
                  <c:v>MEDIO</c:v>
                </c:pt>
                <c:pt idx="2">
                  <c:v>ALTO</c:v>
                </c:pt>
                <c:pt idx="3">
                  <c:v>CRITICO</c:v>
                </c:pt>
              </c:strCache>
            </c:strRef>
          </c:cat>
          <c:val>
            <c:numRef>
              <c:f>' Gráficas'!$J$34:$J$37</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B7E2-493F-8BE6-2F0D90ED0402}"/>
            </c:ext>
          </c:extLst>
        </c:ser>
        <c:dLbls>
          <c:dLblPos val="outEnd"/>
          <c:showLegendKey val="0"/>
          <c:showVal val="0"/>
          <c:showCatName val="1"/>
          <c:showSerName val="0"/>
          <c:showPercent val="1"/>
          <c:showBubbleSize val="0"/>
          <c:showLeaderLines val="1"/>
        </c:dLbls>
      </c:pie3D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6140964890205489E-2"/>
          <c:y val="0.1431687626724385"/>
          <c:w val="0.92498834256647688"/>
          <c:h val="0.85381099874364041"/>
        </c:manualLayout>
      </c:layout>
      <c:pie3DChart>
        <c:varyColors val="1"/>
        <c:ser>
          <c:idx val="0"/>
          <c:order val="0"/>
          <c:tx>
            <c:strRef>
              <c:f>' Gráficas'!$C$54:$J$54</c:f>
              <c:strCache>
                <c:ptCount val="1"/>
                <c:pt idx="0">
                  <c:v>DISTRIBUCIÓN ZONA RIESGOS INHERENTES</c:v>
                </c:pt>
              </c:strCache>
            </c:strRef>
          </c:tx>
          <c:explosion val="2"/>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C724-4045-B720-68D7B0112EAB}"/>
              </c:ext>
            </c:extLst>
          </c:dPt>
          <c:dPt>
            <c:idx val="1"/>
            <c:bubble3D val="0"/>
            <c:explosion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C724-4045-B720-68D7B0112EAB}"/>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C724-4045-B720-68D7B0112EAB}"/>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C724-4045-B720-68D7B0112EAB}"/>
              </c:ext>
            </c:extLst>
          </c:dPt>
          <c:dLbls>
            <c:dLbl>
              <c:idx val="0"/>
              <c:layout>
                <c:manualLayout>
                  <c:x val="2.6599915075756632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724-4045-B720-68D7B0112EAB}"/>
                </c:ext>
              </c:extLst>
            </c:dLbl>
            <c:dLbl>
              <c:idx val="1"/>
              <c:layout>
                <c:manualLayout>
                  <c:x val="-5.3199830151513397E-3"/>
                  <c:y val="7.625746186889276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724-4045-B720-68D7B0112EAB}"/>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5-C724-4045-B720-68D7B0112EAB}"/>
                </c:ext>
              </c:extLst>
            </c:dLbl>
            <c:dLbl>
              <c:idx val="3"/>
              <c:layout>
                <c:manualLayout>
                  <c:x val="1.2413293702019792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724-4045-B720-68D7B0112EAB}"/>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 Gráficas'!$C$57:$D$60</c:f>
              <c:strCache>
                <c:ptCount val="4"/>
                <c:pt idx="0">
                  <c:v>BAJO</c:v>
                </c:pt>
                <c:pt idx="1">
                  <c:v>MEDIO</c:v>
                </c:pt>
                <c:pt idx="2">
                  <c:v>ALTO</c:v>
                </c:pt>
                <c:pt idx="3">
                  <c:v>CRITICO</c:v>
                </c:pt>
              </c:strCache>
            </c:strRef>
          </c:cat>
          <c:val>
            <c:numRef>
              <c:f>' Gráficas'!$J$57:$J$60</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C724-4045-B720-68D7B0112EAB}"/>
            </c:ext>
          </c:extLst>
        </c:ser>
        <c:dLbls>
          <c:dLblPos val="outEnd"/>
          <c:showLegendKey val="0"/>
          <c:showVal val="0"/>
          <c:showCatName val="1"/>
          <c:showSerName val="0"/>
          <c:showPercent val="1"/>
          <c:showBubbleSize val="0"/>
          <c:showLeaderLines val="1"/>
        </c:dLbls>
      </c:pie3D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3208939465353461E-2"/>
          <c:y val="0.14316873357846205"/>
          <c:w val="0.92498834256647688"/>
          <c:h val="0.85381099874364041"/>
        </c:manualLayout>
      </c:layout>
      <c:pie3DChart>
        <c:varyColors val="1"/>
        <c:ser>
          <c:idx val="0"/>
          <c:order val="0"/>
          <c:tx>
            <c:strRef>
              <c:f>' Gráficas'!$C$76:$J$76</c:f>
              <c:strCache>
                <c:ptCount val="1"/>
                <c:pt idx="0">
                  <c:v>DISTRIBUCIÓN ZONA RIESGOS INHERENTES</c:v>
                </c:pt>
              </c:strCache>
            </c:strRef>
          </c:tx>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6682-46C3-9602-80CE9396ABB8}"/>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682-46C3-9602-80CE9396ABB8}"/>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682-46C3-9602-80CE9396ABB8}"/>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682-46C3-9602-80CE9396ABB8}"/>
              </c:ext>
            </c:extLst>
          </c:dPt>
          <c:dLbls>
            <c:dLbl>
              <c:idx val="0"/>
              <c:layout>
                <c:manualLayout>
                  <c:x val="1.2462255501630954E-2"/>
                  <c:y val="3.557416326019932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682-46C3-9602-80CE9396ABB8}"/>
                </c:ext>
              </c:extLst>
            </c:dLbl>
            <c:dLbl>
              <c:idx val="1"/>
              <c:layout>
                <c:manualLayout>
                  <c:x val="6.6320089129393543E-3"/>
                  <c:y val="-1.0869757650026313E-16"/>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682-46C3-9602-80CE9396ABB8}"/>
                </c:ext>
              </c:extLst>
            </c:dLbl>
            <c:dLbl>
              <c:idx val="2"/>
              <c:layout>
                <c:manualLayout>
                  <c:x val="2.9097200857945451E-2"/>
                  <c:y val="-5.336124489029898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4.7363673357014101E-2"/>
                      <c:h val="0.16251463582701059"/>
                    </c:manualLayout>
                  </c15:layout>
                </c:ext>
                <c:ext xmlns:c16="http://schemas.microsoft.com/office/drawing/2014/chart" uri="{C3380CC4-5D6E-409C-BE32-E72D297353CC}">
                  <c16:uniqueId val="{00000005-6682-46C3-9602-80CE9396ABB8}"/>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7-6682-46C3-9602-80CE9396ABB8}"/>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 Gráficas'!$C$79:$D$82</c:f>
              <c:strCache>
                <c:ptCount val="4"/>
                <c:pt idx="0">
                  <c:v>BAJA</c:v>
                </c:pt>
                <c:pt idx="1">
                  <c:v>MODERADA</c:v>
                </c:pt>
                <c:pt idx="2">
                  <c:v>ALTA</c:v>
                </c:pt>
                <c:pt idx="3">
                  <c:v>EXTREMA</c:v>
                </c:pt>
              </c:strCache>
            </c:strRef>
          </c:cat>
          <c:val>
            <c:numRef>
              <c:f>' Gráficas'!$J$79:$J$82</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6682-46C3-9602-80CE9396ABB8}"/>
            </c:ext>
          </c:extLst>
        </c:ser>
        <c:dLbls>
          <c:dLblPos val="outEnd"/>
          <c:showLegendKey val="0"/>
          <c:showVal val="0"/>
          <c:showCatName val="1"/>
          <c:showSerName val="0"/>
          <c:showPercent val="1"/>
          <c:showBubbleSize val="0"/>
          <c:showLeaderLines val="1"/>
        </c:dLbls>
      </c:pie3D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hyperlink" Target="#'Escalas de Valoraci&#243;n'!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hyperlink" Target="#'Matriz de Riesgos Integrada'!A1"/></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3.png"/><Relationship Id="rId1" Type="http://schemas.openxmlformats.org/officeDocument/2006/relationships/chart" Target="../charts/chart1.xml"/><Relationship Id="rId6" Type="http://schemas.openxmlformats.org/officeDocument/2006/relationships/hyperlink" Target="#'Matriz de Riesgos Integrada'!A1"/><Relationship Id="rId5" Type="http://schemas.openxmlformats.org/officeDocument/2006/relationships/chart" Target="../charts/chart4.xml"/><Relationship Id="rId4"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hyperlink" Target="#' Gr&#225;ficas'!A1"/><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9184821</xdr:colOff>
      <xdr:row>0</xdr:row>
      <xdr:rowOff>4762500</xdr:rowOff>
    </xdr:to>
    <xdr:pic>
      <xdr:nvPicPr>
        <xdr:cNvPr id="2" name="Imagen 1">
          <a:extLst>
            <a:ext uri="{FF2B5EF4-FFF2-40B4-BE49-F238E27FC236}">
              <a16:creationId xmlns:a16="http://schemas.microsoft.com/office/drawing/2014/main" id="{1786ED00-1CCC-4497-87BA-916FF48E45E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184821" cy="4762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761999</xdr:colOff>
      <xdr:row>6</xdr:row>
      <xdr:rowOff>19050</xdr:rowOff>
    </xdr:from>
    <xdr:to>
      <xdr:col>3</xdr:col>
      <xdr:colOff>752474</xdr:colOff>
      <xdr:row>10</xdr:row>
      <xdr:rowOff>85725</xdr:rowOff>
    </xdr:to>
    <xdr:sp macro="" textlink="">
      <xdr:nvSpPr>
        <xdr:cNvPr id="3" name="2 Llamada de flecha hacia abajo">
          <a:extLst>
            <a:ext uri="{FF2B5EF4-FFF2-40B4-BE49-F238E27FC236}">
              <a16:creationId xmlns:a16="http://schemas.microsoft.com/office/drawing/2014/main" id="{F2D6E6F5-8892-4F5B-9772-8BB0BA216140}"/>
            </a:ext>
          </a:extLst>
        </xdr:cNvPr>
        <xdr:cNvSpPr/>
      </xdr:nvSpPr>
      <xdr:spPr>
        <a:xfrm>
          <a:off x="257174" y="1057275"/>
          <a:ext cx="2381250" cy="742950"/>
        </a:xfrm>
        <a:prstGeom prst="downArrowCallout">
          <a:avLst/>
        </a:prstGeom>
        <a:solidFill>
          <a:schemeClr val="tx2">
            <a:lumMod val="60000"/>
            <a:lumOff val="40000"/>
          </a:schemeClr>
        </a:solidFill>
        <a:ln w="6350">
          <a:no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solidFill>
                <a:schemeClr val="bg1"/>
              </a:solidFill>
            </a:rPr>
            <a:t>PROCESOS ESTRATÉGICOS</a:t>
          </a:r>
        </a:p>
      </xdr:txBody>
    </xdr:sp>
    <xdr:clientData/>
  </xdr:twoCellAnchor>
  <xdr:twoCellAnchor>
    <xdr:from>
      <xdr:col>5</xdr:col>
      <xdr:colOff>19049</xdr:colOff>
      <xdr:row>6</xdr:row>
      <xdr:rowOff>9525</xdr:rowOff>
    </xdr:from>
    <xdr:to>
      <xdr:col>8</xdr:col>
      <xdr:colOff>9524</xdr:colOff>
      <xdr:row>10</xdr:row>
      <xdr:rowOff>76200</xdr:rowOff>
    </xdr:to>
    <xdr:sp macro="" textlink="">
      <xdr:nvSpPr>
        <xdr:cNvPr id="4" name="6 Llamada de flecha hacia abajo">
          <a:extLst>
            <a:ext uri="{FF2B5EF4-FFF2-40B4-BE49-F238E27FC236}">
              <a16:creationId xmlns:a16="http://schemas.microsoft.com/office/drawing/2014/main" id="{B2BC1822-E722-4EE1-BE04-CE9D23197BEC}"/>
            </a:ext>
          </a:extLst>
        </xdr:cNvPr>
        <xdr:cNvSpPr/>
      </xdr:nvSpPr>
      <xdr:spPr>
        <a:xfrm>
          <a:off x="3047999" y="1047750"/>
          <a:ext cx="2886075" cy="752475"/>
        </a:xfrm>
        <a:prstGeom prst="downArrowCallout">
          <a:avLst/>
        </a:prstGeom>
        <a:ln>
          <a:noFill/>
        </a:ln>
        <a:effectLst/>
        <a:scene3d>
          <a:camera prst="orthographicFront">
            <a:rot lat="0" lon="0" rev="0"/>
          </a:camera>
          <a:lightRig rig="contrasting" dir="t">
            <a:rot lat="0" lon="0" rev="7800000"/>
          </a:lightRig>
        </a:scene3d>
        <a:sp3d>
          <a:bevelT w="139700" h="139700"/>
        </a:sp3d>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s-CO" sz="1400" b="1">
              <a:solidFill>
                <a:schemeClr val="bg1"/>
              </a:solidFill>
            </a:rPr>
            <a:t>PROCESOS</a:t>
          </a:r>
          <a:r>
            <a:rPr lang="es-CO" sz="1400" b="1" baseline="0">
              <a:solidFill>
                <a:schemeClr val="bg1"/>
              </a:solidFill>
            </a:rPr>
            <a:t> MISIONALES</a:t>
          </a:r>
          <a:endParaRPr lang="es-CO" sz="1400" b="1">
            <a:solidFill>
              <a:schemeClr val="bg1"/>
            </a:solidFill>
          </a:endParaRPr>
        </a:p>
      </xdr:txBody>
    </xdr:sp>
    <xdr:clientData/>
  </xdr:twoCellAnchor>
  <xdr:twoCellAnchor>
    <xdr:from>
      <xdr:col>9</xdr:col>
      <xdr:colOff>9524</xdr:colOff>
      <xdr:row>6</xdr:row>
      <xdr:rowOff>9525</xdr:rowOff>
    </xdr:from>
    <xdr:to>
      <xdr:col>14</xdr:col>
      <xdr:colOff>752475</xdr:colOff>
      <xdr:row>10</xdr:row>
      <xdr:rowOff>0</xdr:rowOff>
    </xdr:to>
    <xdr:sp macro="" textlink="">
      <xdr:nvSpPr>
        <xdr:cNvPr id="5" name="7 Llamada de flecha hacia abajo">
          <a:extLst>
            <a:ext uri="{FF2B5EF4-FFF2-40B4-BE49-F238E27FC236}">
              <a16:creationId xmlns:a16="http://schemas.microsoft.com/office/drawing/2014/main" id="{46B48240-53A9-4064-B3D5-A9EBC2F38182}"/>
            </a:ext>
          </a:extLst>
        </xdr:cNvPr>
        <xdr:cNvSpPr/>
      </xdr:nvSpPr>
      <xdr:spPr>
        <a:xfrm>
          <a:off x="6315074" y="1047750"/>
          <a:ext cx="5572126" cy="752475"/>
        </a:xfrm>
        <a:prstGeom prst="downArrowCallout">
          <a:avLst/>
        </a:prstGeom>
        <a:ln>
          <a:noFill/>
        </a:ln>
        <a:effectLst/>
        <a:scene3d>
          <a:camera prst="orthographicFront">
            <a:rot lat="0" lon="0" rev="0"/>
          </a:camera>
          <a:lightRig rig="contrasting" dir="t">
            <a:rot lat="0" lon="0" rev="7800000"/>
          </a:lightRig>
        </a:scene3d>
        <a:sp3d>
          <a:bevelT w="139700" h="139700"/>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s-CO" sz="1400" b="1">
              <a:solidFill>
                <a:schemeClr val="bg1"/>
              </a:solidFill>
            </a:rPr>
            <a:t>PROCESOS DE APOYO</a:t>
          </a:r>
        </a:p>
      </xdr:txBody>
    </xdr:sp>
    <xdr:clientData/>
  </xdr:twoCellAnchor>
  <xdr:twoCellAnchor>
    <xdr:from>
      <xdr:col>16</xdr:col>
      <xdr:colOff>19049</xdr:colOff>
      <xdr:row>6</xdr:row>
      <xdr:rowOff>9525</xdr:rowOff>
    </xdr:from>
    <xdr:to>
      <xdr:col>19</xdr:col>
      <xdr:colOff>9524</xdr:colOff>
      <xdr:row>10</xdr:row>
      <xdr:rowOff>76200</xdr:rowOff>
    </xdr:to>
    <xdr:sp macro="" textlink="">
      <xdr:nvSpPr>
        <xdr:cNvPr id="6" name="8 Llamada de flecha hacia abajo">
          <a:extLst>
            <a:ext uri="{FF2B5EF4-FFF2-40B4-BE49-F238E27FC236}">
              <a16:creationId xmlns:a16="http://schemas.microsoft.com/office/drawing/2014/main" id="{3D92E924-663E-47F3-8BD5-51425A90B344}"/>
            </a:ext>
          </a:extLst>
        </xdr:cNvPr>
        <xdr:cNvSpPr/>
      </xdr:nvSpPr>
      <xdr:spPr>
        <a:xfrm>
          <a:off x="12287249" y="1047750"/>
          <a:ext cx="3000375" cy="752475"/>
        </a:xfrm>
        <a:prstGeom prst="downArrowCallout">
          <a:avLst/>
        </a:prstGeom>
        <a:solidFill>
          <a:srgbClr val="FFC000"/>
        </a:solidFill>
        <a:ln>
          <a:noFill/>
        </a:ln>
        <a:effectLst/>
        <a:scene3d>
          <a:camera prst="orthographicFront">
            <a:rot lat="0" lon="0" rev="0"/>
          </a:camera>
          <a:lightRig rig="contrasting" dir="t">
            <a:rot lat="0" lon="0" rev="7800000"/>
          </a:lightRig>
        </a:scene3d>
        <a:sp3d>
          <a:bevelT w="139700" h="139700"/>
        </a:sp3d>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s-CO" sz="1200" b="1">
              <a:solidFill>
                <a:schemeClr val="bg1"/>
              </a:solidFill>
            </a:rPr>
            <a:t>PROCESOS DE EVALUACIÓN Y CONTROL</a:t>
          </a:r>
        </a:p>
      </xdr:txBody>
    </xdr:sp>
    <xdr:clientData/>
  </xdr:twoCellAnchor>
  <xdr:twoCellAnchor editAs="oneCell">
    <xdr:from>
      <xdr:col>1</xdr:col>
      <xdr:colOff>133350</xdr:colOff>
      <xdr:row>0</xdr:row>
      <xdr:rowOff>152368</xdr:rowOff>
    </xdr:from>
    <xdr:to>
      <xdr:col>2</xdr:col>
      <xdr:colOff>295275</xdr:colOff>
      <xdr:row>2</xdr:row>
      <xdr:rowOff>0</xdr:rowOff>
    </xdr:to>
    <xdr:pic>
      <xdr:nvPicPr>
        <xdr:cNvPr id="7" name="Imagen 6">
          <a:extLst>
            <a:ext uri="{FF2B5EF4-FFF2-40B4-BE49-F238E27FC236}">
              <a16:creationId xmlns:a16="http://schemas.microsoft.com/office/drawing/2014/main" id="{3B5802AE-FE7C-400B-A32F-6E7109A8FF8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895350" y="152368"/>
          <a:ext cx="923925" cy="476282"/>
        </a:xfrm>
        <a:prstGeom prst="rect">
          <a:avLst/>
        </a:prstGeom>
        <a:noFill/>
        <a:ln w="9525" algn="ctr">
          <a:noFill/>
          <a:miter lim="800000"/>
          <a:headEnd/>
          <a:tailEnd/>
        </a:ln>
      </xdr:spPr>
    </xdr:pic>
    <xdr:clientData/>
  </xdr:twoCellAnchor>
  <xdr:twoCellAnchor>
    <xdr:from>
      <xdr:col>17</xdr:col>
      <xdr:colOff>685800</xdr:colOff>
      <xdr:row>24</xdr:row>
      <xdr:rowOff>95250</xdr:rowOff>
    </xdr:from>
    <xdr:to>
      <xdr:col>18</xdr:col>
      <xdr:colOff>730250</xdr:colOff>
      <xdr:row>26</xdr:row>
      <xdr:rowOff>21166</xdr:rowOff>
    </xdr:to>
    <xdr:sp macro="" textlink="">
      <xdr:nvSpPr>
        <xdr:cNvPr id="8" name="Flecha: a la derecha 7">
          <a:hlinkClick xmlns:r="http://schemas.openxmlformats.org/officeDocument/2006/relationships" r:id="rId2"/>
          <a:extLst>
            <a:ext uri="{FF2B5EF4-FFF2-40B4-BE49-F238E27FC236}">
              <a16:creationId xmlns:a16="http://schemas.microsoft.com/office/drawing/2014/main" id="{CA3D806F-E6CA-4073-976F-10CE629B74C6}"/>
            </a:ext>
          </a:extLst>
        </xdr:cNvPr>
        <xdr:cNvSpPr/>
      </xdr:nvSpPr>
      <xdr:spPr>
        <a:xfrm>
          <a:off x="13830300" y="5981700"/>
          <a:ext cx="892175" cy="306916"/>
        </a:xfrm>
        <a:prstGeom prst="righ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a:solidFill>
                <a:schemeClr val="lt1"/>
              </a:solidFill>
              <a:effectLst/>
              <a:latin typeface="+mn-lt"/>
              <a:ea typeface="+mn-ea"/>
              <a:cs typeface="+mn-cs"/>
            </a:rPr>
            <a:t>SIGUIENTE</a:t>
          </a:r>
          <a:endParaRPr lang="es-CO"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690562</xdr:colOff>
      <xdr:row>76</xdr:row>
      <xdr:rowOff>369093</xdr:rowOff>
    </xdr:from>
    <xdr:to>
      <xdr:col>15</xdr:col>
      <xdr:colOff>1647031</xdr:colOff>
      <xdr:row>77</xdr:row>
      <xdr:rowOff>175947</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D449FDFB-65D6-4E9C-8437-D26B60D67426}"/>
            </a:ext>
          </a:extLst>
        </xdr:cNvPr>
        <xdr:cNvSpPr/>
      </xdr:nvSpPr>
      <xdr:spPr>
        <a:xfrm>
          <a:off x="16597312" y="24467343"/>
          <a:ext cx="956469" cy="314854"/>
        </a:xfrm>
        <a:prstGeom prst="righ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a:solidFill>
                <a:schemeClr val="lt1"/>
              </a:solidFill>
              <a:effectLst/>
              <a:latin typeface="+mn-lt"/>
              <a:ea typeface="+mn-ea"/>
              <a:cs typeface="+mn-cs"/>
            </a:rPr>
            <a:t>SIGUIENTE</a:t>
          </a:r>
          <a:endParaRPr lang="es-CO" sz="1100"/>
        </a:p>
      </xdr:txBody>
    </xdr:sp>
    <xdr:clientData/>
  </xdr:twoCellAnchor>
  <xdr:twoCellAnchor>
    <xdr:from>
      <xdr:col>15</xdr:col>
      <xdr:colOff>226219</xdr:colOff>
      <xdr:row>0</xdr:row>
      <xdr:rowOff>250030</xdr:rowOff>
    </xdr:from>
    <xdr:to>
      <xdr:col>15</xdr:col>
      <xdr:colOff>1158874</xdr:colOff>
      <xdr:row>1</xdr:row>
      <xdr:rowOff>80696</xdr:rowOff>
    </xdr:to>
    <xdr:sp macro="" textlink="">
      <xdr:nvSpPr>
        <xdr:cNvPr id="3" name="Flecha: a la derecha 2">
          <a:hlinkClick xmlns:r="http://schemas.openxmlformats.org/officeDocument/2006/relationships" r:id="rId1"/>
          <a:extLst>
            <a:ext uri="{FF2B5EF4-FFF2-40B4-BE49-F238E27FC236}">
              <a16:creationId xmlns:a16="http://schemas.microsoft.com/office/drawing/2014/main" id="{97F0774F-6C26-4C20-8D0D-BC2E59DE1B8C}"/>
            </a:ext>
          </a:extLst>
        </xdr:cNvPr>
        <xdr:cNvSpPr/>
      </xdr:nvSpPr>
      <xdr:spPr>
        <a:xfrm>
          <a:off x="15942469" y="250030"/>
          <a:ext cx="932655" cy="306916"/>
        </a:xfrm>
        <a:prstGeom prst="righ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a:solidFill>
                <a:schemeClr val="lt1"/>
              </a:solidFill>
              <a:effectLst/>
              <a:latin typeface="+mn-lt"/>
              <a:ea typeface="+mn-ea"/>
              <a:cs typeface="+mn-cs"/>
            </a:rPr>
            <a:t>SIGUIENTE</a:t>
          </a:r>
          <a:endParaRPr lang="es-CO"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133351</xdr:colOff>
      <xdr:row>8</xdr:row>
      <xdr:rowOff>9525</xdr:rowOff>
    </xdr:from>
    <xdr:to>
      <xdr:col>9</xdr:col>
      <xdr:colOff>695325</xdr:colOff>
      <xdr:row>9</xdr:row>
      <xdr:rowOff>0</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1024778</xdr:colOff>
      <xdr:row>0</xdr:row>
      <xdr:rowOff>47843</xdr:rowOff>
    </xdr:from>
    <xdr:to>
      <xdr:col>0</xdr:col>
      <xdr:colOff>2185147</xdr:colOff>
      <xdr:row>3</xdr:row>
      <xdr:rowOff>66668</xdr:rowOff>
    </xdr:to>
    <xdr:pic>
      <xdr:nvPicPr>
        <xdr:cNvPr id="10" name="Imagen 9">
          <a:extLst>
            <a:ext uri="{FF2B5EF4-FFF2-40B4-BE49-F238E27FC236}">
              <a16:creationId xmlns:a16="http://schemas.microsoft.com/office/drawing/2014/main" id="{F220B62B-27C1-4A09-A244-DEB7EA11C44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024778" y="47843"/>
          <a:ext cx="1160369" cy="612737"/>
        </a:xfrm>
        <a:prstGeom prst="rect">
          <a:avLst/>
        </a:prstGeom>
        <a:solidFill>
          <a:sysClr val="window" lastClr="FFFFFF"/>
        </a:solidFill>
      </xdr:spPr>
    </xdr:pic>
    <xdr:clientData/>
  </xdr:twoCellAnchor>
  <xdr:twoCellAnchor>
    <xdr:from>
      <xdr:col>2</xdr:col>
      <xdr:colOff>21292</xdr:colOff>
      <xdr:row>31</xdr:row>
      <xdr:rowOff>143995</xdr:rowOff>
    </xdr:from>
    <xdr:to>
      <xdr:col>9</xdr:col>
      <xdr:colOff>573741</xdr:colOff>
      <xdr:row>31</xdr:row>
      <xdr:rowOff>2129117</xdr:rowOff>
    </xdr:to>
    <xdr:graphicFrame macro="">
      <xdr:nvGraphicFramePr>
        <xdr:cNvPr id="5" name="Gráfico 4">
          <a:extLst>
            <a:ext uri="{FF2B5EF4-FFF2-40B4-BE49-F238E27FC236}">
              <a16:creationId xmlns:a16="http://schemas.microsoft.com/office/drawing/2014/main" id="{488EC2A7-16B8-41DC-930B-FA4F40183F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21292</xdr:colOff>
      <xdr:row>54</xdr:row>
      <xdr:rowOff>246529</xdr:rowOff>
    </xdr:from>
    <xdr:to>
      <xdr:col>9</xdr:col>
      <xdr:colOff>201705</xdr:colOff>
      <xdr:row>54</xdr:row>
      <xdr:rowOff>2140324</xdr:rowOff>
    </xdr:to>
    <xdr:graphicFrame macro="">
      <xdr:nvGraphicFramePr>
        <xdr:cNvPr id="8" name="Gráfico 7">
          <a:extLst>
            <a:ext uri="{FF2B5EF4-FFF2-40B4-BE49-F238E27FC236}">
              <a16:creationId xmlns:a16="http://schemas.microsoft.com/office/drawing/2014/main" id="{1849AC04-62D7-4754-BC5D-43F9C71013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133350</xdr:colOff>
      <xdr:row>76</xdr:row>
      <xdr:rowOff>9525</xdr:rowOff>
    </xdr:from>
    <xdr:to>
      <xdr:col>9</xdr:col>
      <xdr:colOff>896471</xdr:colOff>
      <xdr:row>76</xdr:row>
      <xdr:rowOff>2151529</xdr:rowOff>
    </xdr:to>
    <xdr:graphicFrame macro="">
      <xdr:nvGraphicFramePr>
        <xdr:cNvPr id="9" name="Gráfico 8">
          <a:extLst>
            <a:ext uri="{FF2B5EF4-FFF2-40B4-BE49-F238E27FC236}">
              <a16:creationId xmlns:a16="http://schemas.microsoft.com/office/drawing/2014/main" id="{0CE6128B-5FDE-4616-A7C9-CFB5EDFFDC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22412</xdr:colOff>
      <xdr:row>0</xdr:row>
      <xdr:rowOff>190500</xdr:rowOff>
    </xdr:from>
    <xdr:to>
      <xdr:col>15</xdr:col>
      <xdr:colOff>758265</xdr:colOff>
      <xdr:row>3</xdr:row>
      <xdr:rowOff>0</xdr:rowOff>
    </xdr:to>
    <xdr:sp macro="" textlink="">
      <xdr:nvSpPr>
        <xdr:cNvPr id="7" name="Flecha: a la derecha 6">
          <a:hlinkClick xmlns:r="http://schemas.openxmlformats.org/officeDocument/2006/relationships" r:id="rId6"/>
          <a:extLst>
            <a:ext uri="{FF2B5EF4-FFF2-40B4-BE49-F238E27FC236}">
              <a16:creationId xmlns:a16="http://schemas.microsoft.com/office/drawing/2014/main" id="{100AA5BB-3F6E-4E46-BC43-CC135C419634}"/>
            </a:ext>
          </a:extLst>
        </xdr:cNvPr>
        <xdr:cNvSpPr/>
      </xdr:nvSpPr>
      <xdr:spPr>
        <a:xfrm>
          <a:off x="16192500" y="190500"/>
          <a:ext cx="735853" cy="403412"/>
        </a:xfrm>
        <a:prstGeom prst="righ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a:t>INICIO</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1284174</xdr:colOff>
      <xdr:row>0</xdr:row>
      <xdr:rowOff>37436</xdr:rowOff>
    </xdr:from>
    <xdr:to>
      <xdr:col>4</xdr:col>
      <xdr:colOff>1375682</xdr:colOff>
      <xdr:row>2</xdr:row>
      <xdr:rowOff>346674</xdr:rowOff>
    </xdr:to>
    <xdr:pic>
      <xdr:nvPicPr>
        <xdr:cNvPr id="2" name="Imagen 1">
          <a:extLst>
            <a:ext uri="{FF2B5EF4-FFF2-40B4-BE49-F238E27FC236}">
              <a16:creationId xmlns:a16="http://schemas.microsoft.com/office/drawing/2014/main" id="{B8B67A46-515A-47C5-9061-B293B2CB54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51024" y="37436"/>
          <a:ext cx="1729808" cy="928363"/>
        </a:xfrm>
        <a:prstGeom prst="rect">
          <a:avLst/>
        </a:prstGeom>
        <a:solidFill>
          <a:sysClr val="window" lastClr="FFFFFF"/>
        </a:solidFill>
      </xdr:spPr>
    </xdr:pic>
    <xdr:clientData/>
  </xdr:twoCellAnchor>
  <xdr:twoCellAnchor>
    <xdr:from>
      <xdr:col>0</xdr:col>
      <xdr:colOff>408215</xdr:colOff>
      <xdr:row>2</xdr:row>
      <xdr:rowOff>13607</xdr:rowOff>
    </xdr:from>
    <xdr:to>
      <xdr:col>0</xdr:col>
      <xdr:colOff>1374321</xdr:colOff>
      <xdr:row>3</xdr:row>
      <xdr:rowOff>136072</xdr:rowOff>
    </xdr:to>
    <xdr:sp macro="" textlink="">
      <xdr:nvSpPr>
        <xdr:cNvPr id="3" name="Flecha: a la derecha 2">
          <a:hlinkClick xmlns:r="http://schemas.openxmlformats.org/officeDocument/2006/relationships" r:id="rId2"/>
          <a:extLst>
            <a:ext uri="{FF2B5EF4-FFF2-40B4-BE49-F238E27FC236}">
              <a16:creationId xmlns:a16="http://schemas.microsoft.com/office/drawing/2014/main" id="{C4B3C356-DE43-44FA-B66F-BEC82BA231E4}"/>
            </a:ext>
          </a:extLst>
        </xdr:cNvPr>
        <xdr:cNvSpPr/>
      </xdr:nvSpPr>
      <xdr:spPr>
        <a:xfrm>
          <a:off x="408215" y="632732"/>
          <a:ext cx="966106" cy="474890"/>
        </a:xfrm>
        <a:prstGeom prst="righ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a:solidFill>
                <a:schemeClr val="lt1"/>
              </a:solidFill>
              <a:effectLst/>
              <a:latin typeface="+mn-lt"/>
              <a:ea typeface="+mn-ea"/>
              <a:cs typeface="+mn-cs"/>
            </a:rPr>
            <a:t>SIGUIENTE</a:t>
          </a:r>
          <a:endParaRPr lang="es-CO"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imy\Desktop\2020%20Matriz%20de%20Riesgos\2020%20Matriz%20de%20Riesgos%20Integrada%20-%20Control%20Intern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2022%20Plan%20Anticorrupcion\Matriz-Integrada-de-Riesgos.-Anexo-1.-Plan-de-Accio&#769;n-Integrado-2021.V.1-Enero-29.-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ggomez\Documents\DOC\Planeaci&#243;n%202019\Riesgos\Matriz%20de%20Riesgos%20de%20Corrupci&#243;n.%2017%20Riesg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Mapa de Procesos"/>
      <sheetName val="Escalas de Valoración"/>
      <sheetName val="Matriz de Riesgos Integrada"/>
      <sheetName val=" Gráficas"/>
      <sheetName val="Lista Desplegable"/>
    </sheetNames>
    <sheetDataSet>
      <sheetData sheetId="0" refreshError="1"/>
      <sheetData sheetId="1" refreshError="1"/>
      <sheetData sheetId="2" refreshError="1">
        <row r="8">
          <cell r="E8" t="str">
            <v>INSIGNIFICANTE</v>
          </cell>
        </row>
        <row r="62">
          <cell r="E62" t="str">
            <v>INSIGNIFICANTE</v>
          </cell>
          <cell r="F62" t="str">
            <v>MENOR</v>
          </cell>
          <cell r="G62" t="str">
            <v>MODERADO</v>
          </cell>
          <cell r="H62" t="str">
            <v>MAYOR</v>
          </cell>
          <cell r="I62" t="str">
            <v>CATASTROFICO</v>
          </cell>
        </row>
        <row r="63">
          <cell r="E63">
            <v>1</v>
          </cell>
          <cell r="F63">
            <v>2</v>
          </cell>
          <cell r="G63">
            <v>5</v>
          </cell>
          <cell r="H63">
            <v>15</v>
          </cell>
          <cell r="I63">
            <v>40</v>
          </cell>
        </row>
        <row r="64">
          <cell r="C64" t="str">
            <v>RARA VEZ</v>
          </cell>
          <cell r="D64">
            <v>1</v>
          </cell>
        </row>
        <row r="65">
          <cell r="C65" t="str">
            <v>IMPROBABLE</v>
          </cell>
          <cell r="D65">
            <v>2</v>
          </cell>
        </row>
        <row r="66">
          <cell r="C66" t="str">
            <v>POSIBLE</v>
          </cell>
          <cell r="D66">
            <v>3</v>
          </cell>
        </row>
        <row r="67">
          <cell r="C67" t="str">
            <v>PROBABLE</v>
          </cell>
          <cell r="D67">
            <v>6</v>
          </cell>
        </row>
        <row r="68">
          <cell r="C68" t="str">
            <v>CASI SEGURO</v>
          </cell>
          <cell r="D68">
            <v>15</v>
          </cell>
        </row>
      </sheetData>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Mapa de Procesos"/>
      <sheetName val="Escalas de Valoración"/>
      <sheetName val="Matriz de Riesgos Integrada"/>
      <sheetName val=" Gráficas"/>
      <sheetName val="Lista Desplegable"/>
    </sheetNames>
    <sheetDataSet>
      <sheetData sheetId="0"/>
      <sheetData sheetId="1"/>
      <sheetData sheetId="2">
        <row r="62">
          <cell r="E62" t="str">
            <v>INSIGNIFICANTE</v>
          </cell>
          <cell r="F62" t="str">
            <v>MENOR</v>
          </cell>
          <cell r="G62" t="str">
            <v>MODERADO</v>
          </cell>
          <cell r="H62" t="str">
            <v>MAYOR</v>
          </cell>
          <cell r="I62" t="str">
            <v>CATASTROFICO</v>
          </cell>
        </row>
        <row r="63">
          <cell r="E63">
            <v>1</v>
          </cell>
          <cell r="F63">
            <v>2</v>
          </cell>
          <cell r="G63">
            <v>5</v>
          </cell>
          <cell r="H63">
            <v>15</v>
          </cell>
          <cell r="I63">
            <v>40</v>
          </cell>
        </row>
        <row r="64">
          <cell r="C64" t="str">
            <v>RARA VEZ</v>
          </cell>
          <cell r="D64">
            <v>1</v>
          </cell>
        </row>
        <row r="65">
          <cell r="C65" t="str">
            <v>IMPROBABLE</v>
          </cell>
          <cell r="D65">
            <v>2</v>
          </cell>
        </row>
        <row r="66">
          <cell r="C66" t="str">
            <v>POSIBLE</v>
          </cell>
          <cell r="D66">
            <v>3</v>
          </cell>
        </row>
        <row r="67">
          <cell r="C67" t="str">
            <v>PROBABLE</v>
          </cell>
          <cell r="D67">
            <v>6</v>
          </cell>
        </row>
        <row r="68">
          <cell r="C68" t="str">
            <v>CASI SEGURO</v>
          </cell>
          <cell r="D68">
            <v>15</v>
          </cell>
        </row>
      </sheetData>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Desplegable"/>
      <sheetName val="Instructivo"/>
    </sheetNames>
    <sheetDataSet>
      <sheetData sheetId="0"/>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funcionpublica.gov.co/web/eva/biblioteca-virtual/-/document_library/bGsp2IjUBdeu/view_file/34316499"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file:///C:\:f:\g\personal\proveedortic_regioncentralrape_gov_co\EuBLslW133ZDnW9HcF6FnpwBM32CHnnkWYhLsnmxIW9Cnw%3fe=a7h2aQ" TargetMode="External"/><Relationship Id="rId13" Type="http://schemas.openxmlformats.org/officeDocument/2006/relationships/hyperlink" Target="https://regioncentral-my.sharepoint.com/personal/monica_rodriguez_regioncentralrape_gov_co/_layouts/15/onedrive.aspx?id=%2Fpersonal%2Fmonica%5Frodriguez%5Fregioncentralrape%5Fgov%5Fco%2FDocuments%2Fgesti%C3%B3n%202024%2FFINANCIERA" TargetMode="External"/><Relationship Id="rId18" Type="http://schemas.openxmlformats.org/officeDocument/2006/relationships/hyperlink" Target="https://regioncentral-my.sharepoint.com/:f:/g/personal/proveedortic_regioncentralrape_gov_co/EuBLslW133ZDnW9HcF6FnpwBM32CHnnkWYhLsnmxIW9Cnw?e=a7h2aQ" TargetMode="External"/><Relationship Id="rId3" Type="http://schemas.openxmlformats.org/officeDocument/2006/relationships/hyperlink" Target="file:///C:\_layouts\15\onedrive.aspx" TargetMode="External"/><Relationship Id="rId21" Type="http://schemas.openxmlformats.org/officeDocument/2006/relationships/hyperlink" Target="../../../../../:f:/g/personal/proveedortic_regioncentralrape_gov_co/EuBLslW133ZDnW9HcF6FnpwBM32CHnnkWYhLsnmxIW9Cnw?e=a7h2aQ" TargetMode="External"/><Relationship Id="rId7" Type="http://schemas.openxmlformats.org/officeDocument/2006/relationships/hyperlink" Target="https://regioncentral-my.sharepoint.com/:f:/g/personal/proveedortic_regioncentralrape_gov_co/EuBLslW133ZDnW9HcF6FnpwBM32CHnnkWYhLsnmxIW9Cnw?e=a7h2aQ" TargetMode="External"/><Relationship Id="rId12" Type="http://schemas.openxmlformats.org/officeDocument/2006/relationships/hyperlink" Target="https://regioncentral-my.sharepoint.com/personal/monica_rodriguez_regioncentralrape_gov_co/_layouts/15/onedrive.aspx?id=%2Fpersonal%2Fmonica%5Frodriguez%5Fregioncentralrape%5Fgov%5Fco%2FDocuments%2Fgesti%C3%B3n%202024%2FFINANCIERA" TargetMode="External"/><Relationship Id="rId17" Type="http://schemas.openxmlformats.org/officeDocument/2006/relationships/hyperlink" Target="../../../../../:f:/g/personal/proveedortic_regioncentralrape_gov_co/EuBLslW133ZDnW9HcF6FnpwBM32CHnnkWYhLsnmxIW9Cnw?e=a7h2aQ" TargetMode="External"/><Relationship Id="rId25" Type="http://schemas.openxmlformats.org/officeDocument/2006/relationships/comments" Target="../comments1.xml"/><Relationship Id="rId2" Type="http://schemas.openxmlformats.org/officeDocument/2006/relationships/hyperlink" Target="file:///C:\_layouts\15\onedrive.aspx" TargetMode="External"/><Relationship Id="rId16" Type="http://schemas.openxmlformats.org/officeDocument/2006/relationships/hyperlink" Target="https://regioncentral-my.sharepoint.com/:f:/g/personal/proveedortic_regioncentralrape_gov_co/EuBLslW133ZDnW9HcF6FnpwBM32CHnnkWYhLsnmxIW9Cnw?e=a7h2aQ" TargetMode="External"/><Relationship Id="rId20" Type="http://schemas.openxmlformats.org/officeDocument/2006/relationships/hyperlink" Target="https://regioncentral-my.sharepoint.com/:f:/g/personal/proveedortic_regioncentralrape_gov_co/EuBLslW133ZDnW9HcF6FnpwBM32CHnnkWYhLsnmxIW9Cnw?e=a7h2aQ" TargetMode="External"/><Relationship Id="rId1" Type="http://schemas.openxmlformats.org/officeDocument/2006/relationships/hyperlink" Target="file:///C:\:f:\r\personal\proveedortic_regioncentralrape_gov_co\Documents\1.%20GESTION%202024\9.%20Transparencia%20y%20%25C3%25A9tica%20publica%202024\Evidencias%20planeaci%25C3%25B3n\Riesgos%20de%20corrupci%25C3%25B3n%3fcsf=1&amp;web=1&amp;e=MaOvjC" TargetMode="External"/><Relationship Id="rId6" Type="http://schemas.openxmlformats.org/officeDocument/2006/relationships/hyperlink" Target="file:///C:\:f:\g\personal\proveedortic_regioncentralrape_gov_co\EuBLslW133ZDnW9HcF6FnpwBM32CHnnkWYhLsnmxIW9Cnw%3fe=a7h2aQ" TargetMode="External"/><Relationship Id="rId11" Type="http://schemas.openxmlformats.org/officeDocument/2006/relationships/hyperlink" Target="https://regioncentral-my.sharepoint.com/personal/monica_rodriguez_regioncentralrape_gov_co/_layouts/15/onedrive.aspx?id=%2Fpersonal%2Fmonica%5Frodriguez%5Fregioncentralrape%5Fgov%5Fco%2FDocuments%2Fgesti%C3%B3n%202024%2FFINANCIERA" TargetMode="External"/><Relationship Id="rId24" Type="http://schemas.openxmlformats.org/officeDocument/2006/relationships/vmlDrawing" Target="../drawings/vmlDrawing1.vml"/><Relationship Id="rId5" Type="http://schemas.openxmlformats.org/officeDocument/2006/relationships/hyperlink" Target="file:///C:\:f:\g\personal\proveedortic_regioncentralrape_gov_co\EuBLslW133ZDnW9HcF6FnpwBM32CHnnkWYhLsnmxIW9Cnw%3fe=a7h2aQ" TargetMode="External"/><Relationship Id="rId15" Type="http://schemas.openxmlformats.org/officeDocument/2006/relationships/hyperlink" Target="https://regioncentral-my.sharepoint.com/personal/monica_rodriguez_regioncentralrape_gov_co/_layouts/15/onedrive.aspx?id=%2Fpersonal%2Fmonica%5Frodriguez%5Fregioncentralrape%5Fgov%5Fco%2FDocuments%2Fgesti%C3%B3n%202024%2FFINANCIERA" TargetMode="External"/><Relationship Id="rId23" Type="http://schemas.openxmlformats.org/officeDocument/2006/relationships/drawing" Target="../drawings/drawing5.xml"/><Relationship Id="rId10" Type="http://schemas.openxmlformats.org/officeDocument/2006/relationships/hyperlink" Target="https://regioncentral.sharepoint.com/:b:/r/sites/GD/Documentos%20compartidos/120OAPI/18-INFORMES/INFORMES%20DE%20GESTI%C3%93N/2024/INFORME%20CORTE%20MAYO/Informe%20de%20Gestio%CC%81n%20con%20corte%2031%20de%20mayo%202024.pdf?csf=1&amp;web=1&amp;e=zFOJTg" TargetMode="External"/><Relationship Id="rId19" Type="http://schemas.openxmlformats.org/officeDocument/2006/relationships/hyperlink" Target="../../../../../:f:/g/personal/proveedortic_regioncentralrape_gov_co/EuBLslW133ZDnW9HcF6FnpwBM32CHnnkWYhLsnmxIW9Cnw?e=a7h2aQ" TargetMode="External"/><Relationship Id="rId4" Type="http://schemas.openxmlformats.org/officeDocument/2006/relationships/hyperlink" Target="https://regioncentral-my.sharepoint.com/personal/proveedortic_regioncentralrape_gov_co/_layouts/15/onedrive.aspx?csf=1&amp;web=1&amp;e=MaOvjC&amp;CID=ed50f3ff%2D4cee%2D4f9a%2Da8f7%2D5290ce0579c7&amp;id=%2Fpersonal%2Fproveedortic%5Fregioncentralrape%5Fgov%5Fco%2FDocuments%2F1%2E%20GESTION%202024%2F9%2E%20Transparencia%20y%20%C3%A9tica%20publica%202024%2FEVIDENCIAS%2FFINANCIERA&amp;FolderCTID=0x012000DF66402C0FAF8C429B674E50AB87A77B&amp;view=0" TargetMode="External"/><Relationship Id="rId9" Type="http://schemas.openxmlformats.org/officeDocument/2006/relationships/hyperlink" Target="https://community.secop.gov.co/Public/App/AnnualPurchasingPlanEditPublic/View?id=463402" TargetMode="External"/><Relationship Id="rId14" Type="http://schemas.openxmlformats.org/officeDocument/2006/relationships/hyperlink" Target="https://regioncentral-my.sharepoint.com/personal/monica_rodriguez_regioncentralrape_gov_co/_layouts/15/onedrive.aspx?id=%2Fpersonal%2Fmonica%5Frodriguez%5Fregioncentralrape%5Fgov%5Fco%2FDocuments%2Fgesti%C3%B3n%202024%2FFINANCIERA" TargetMode="External"/><Relationship Id="rId22"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FBB7A-1C64-4806-9073-1A27DFE4B8BF}">
  <dimension ref="A1:IV2"/>
  <sheetViews>
    <sheetView showGridLines="0" zoomScale="70" zoomScaleNormal="70" workbookViewId="0">
      <selection activeCell="H1" sqref="H1"/>
    </sheetView>
  </sheetViews>
  <sheetFormatPr baseColWidth="10" defaultColWidth="10.85546875" defaultRowHeight="15" customHeight="1" x14ac:dyDescent="0.2"/>
  <cols>
    <col min="1" max="1" width="138" style="131" customWidth="1"/>
    <col min="2" max="5" width="11.42578125" style="131" customWidth="1"/>
    <col min="6" max="256" width="10.85546875" style="131" customWidth="1"/>
    <col min="257" max="16384" width="10.85546875" style="133"/>
  </cols>
  <sheetData>
    <row r="1" spans="1:1" ht="377.25" customHeight="1" x14ac:dyDescent="0.2">
      <c r="A1" s="130"/>
    </row>
    <row r="2" spans="1:1" ht="57.75" customHeight="1" x14ac:dyDescent="0.2">
      <c r="A2" s="132" t="s">
        <v>0</v>
      </c>
    </row>
  </sheetData>
  <pageMargins left="0.70866141732283472" right="0.70866141732283472" top="0.74803149606299213" bottom="0.74803149606299213" header="0.31496062992125984" footer="0.31496062992125984"/>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27"/>
  <sheetViews>
    <sheetView topLeftCell="N13" zoomScale="60" zoomScaleNormal="60" workbookViewId="0">
      <selection activeCell="N13" sqref="N13:O13"/>
    </sheetView>
  </sheetViews>
  <sheetFormatPr baseColWidth="10" defaultColWidth="11.42578125" defaultRowHeight="15" x14ac:dyDescent="0.25"/>
  <cols>
    <col min="1" max="1" width="4.28515625" style="119" customWidth="1"/>
    <col min="2" max="11" width="11.42578125" style="119"/>
    <col min="12" max="12" width="17.140625" style="119" customWidth="1"/>
    <col min="13" max="13" width="11.42578125" style="119"/>
    <col min="14" max="14" width="17.7109375" style="119" customWidth="1"/>
    <col min="15" max="15" width="9.42578125" style="119" customWidth="1"/>
    <col min="16" max="16" width="11.42578125" style="119"/>
    <col min="17" max="17" width="23" style="119" bestFit="1" customWidth="1"/>
    <col min="18" max="18" width="16" style="119" customWidth="1"/>
    <col min="19" max="19" width="11.42578125" style="119"/>
    <col min="20" max="20" width="5.5703125" style="119" customWidth="1"/>
    <col min="21" max="16384" width="11.42578125" style="119"/>
  </cols>
  <sheetData>
    <row r="1" spans="1:20" ht="20.25" x14ac:dyDescent="0.25">
      <c r="A1" s="118"/>
      <c r="B1" s="118"/>
      <c r="C1" s="118"/>
      <c r="D1" s="118"/>
      <c r="E1" s="286"/>
      <c r="F1" s="286"/>
      <c r="G1" s="286"/>
      <c r="H1" s="286"/>
      <c r="I1" s="286"/>
      <c r="J1" s="286"/>
      <c r="K1" s="286"/>
      <c r="L1" s="286"/>
      <c r="M1" s="286"/>
      <c r="N1" s="286"/>
      <c r="O1" s="286"/>
      <c r="P1" s="286"/>
      <c r="Q1" s="118"/>
      <c r="R1" s="118"/>
      <c r="S1" s="118"/>
      <c r="T1" s="118"/>
    </row>
    <row r="2" spans="1:20" ht="23.25" x14ac:dyDescent="0.25">
      <c r="A2" s="118"/>
      <c r="B2" s="118"/>
      <c r="C2" s="118"/>
      <c r="D2" s="118"/>
      <c r="E2" s="287" t="s">
        <v>1</v>
      </c>
      <c r="F2" s="287"/>
      <c r="G2" s="287"/>
      <c r="H2" s="287"/>
      <c r="I2" s="287"/>
      <c r="J2" s="287"/>
      <c r="K2" s="287"/>
      <c r="L2" s="287"/>
      <c r="M2" s="287"/>
      <c r="N2" s="287"/>
      <c r="O2" s="118"/>
      <c r="P2" s="118"/>
      <c r="Q2" s="120" t="s">
        <v>2</v>
      </c>
      <c r="R2" s="121">
        <v>44592</v>
      </c>
      <c r="S2" s="122"/>
      <c r="T2" s="118"/>
    </row>
    <row r="3" spans="1:20" x14ac:dyDescent="0.25">
      <c r="A3" s="118"/>
      <c r="B3" s="118"/>
      <c r="C3" s="118"/>
      <c r="D3" s="118"/>
      <c r="E3" s="118"/>
      <c r="F3" s="118"/>
      <c r="G3" s="118"/>
      <c r="H3" s="118"/>
      <c r="I3" s="118"/>
      <c r="J3" s="118"/>
      <c r="K3" s="118"/>
      <c r="L3" s="118"/>
      <c r="M3" s="118"/>
      <c r="N3" s="118"/>
      <c r="O3" s="118"/>
      <c r="P3" s="118"/>
      <c r="Q3" s="118"/>
      <c r="R3" s="118"/>
      <c r="S3" s="118"/>
      <c r="T3" s="118"/>
    </row>
    <row r="4" spans="1:20" ht="3.75" customHeight="1" x14ac:dyDescent="0.25">
      <c r="A4" s="281"/>
      <c r="B4" s="281"/>
      <c r="C4" s="281"/>
      <c r="D4" s="281"/>
      <c r="E4" s="281"/>
      <c r="F4" s="281"/>
      <c r="G4" s="281"/>
      <c r="H4" s="281"/>
      <c r="I4" s="281"/>
      <c r="J4" s="281"/>
      <c r="K4" s="281"/>
      <c r="L4" s="281"/>
      <c r="M4" s="281"/>
      <c r="N4" s="281"/>
      <c r="O4" s="281"/>
      <c r="P4" s="281"/>
      <c r="Q4" s="281"/>
      <c r="R4" s="281"/>
      <c r="S4" s="281"/>
      <c r="T4" s="281"/>
    </row>
    <row r="5" spans="1:20" x14ac:dyDescent="0.25">
      <c r="A5" s="118"/>
      <c r="B5" s="118"/>
      <c r="C5" s="118"/>
      <c r="D5" s="118"/>
      <c r="E5" s="118"/>
      <c r="F5" s="118"/>
      <c r="G5" s="118"/>
      <c r="H5" s="118"/>
      <c r="I5" s="118"/>
      <c r="J5" s="118"/>
      <c r="K5" s="118"/>
      <c r="L5" s="118"/>
      <c r="M5" s="118"/>
      <c r="N5" s="118"/>
      <c r="O5" s="118"/>
      <c r="P5" s="118"/>
      <c r="Q5" s="118"/>
      <c r="R5" s="118"/>
      <c r="S5" s="118"/>
      <c r="T5" s="118"/>
    </row>
    <row r="6" spans="1:20" x14ac:dyDescent="0.25">
      <c r="A6" s="118"/>
      <c r="B6" s="118"/>
      <c r="C6" s="118"/>
      <c r="D6" s="118"/>
      <c r="E6" s="118"/>
      <c r="F6" s="118"/>
      <c r="G6" s="118"/>
      <c r="H6" s="118"/>
      <c r="I6" s="118"/>
      <c r="J6" s="118"/>
      <c r="K6" s="118"/>
      <c r="L6" s="118"/>
      <c r="M6" s="118"/>
      <c r="N6" s="118"/>
      <c r="O6" s="118"/>
      <c r="P6" s="118"/>
      <c r="Q6" s="118"/>
      <c r="R6" s="118"/>
      <c r="S6" s="118"/>
      <c r="T6" s="118"/>
    </row>
    <row r="7" spans="1:20" x14ac:dyDescent="0.25">
      <c r="A7" s="118"/>
      <c r="B7" s="118"/>
      <c r="C7" s="118"/>
      <c r="D7" s="118"/>
      <c r="E7" s="118"/>
      <c r="F7" s="118"/>
      <c r="G7" s="118"/>
      <c r="H7" s="118"/>
      <c r="I7" s="118"/>
      <c r="J7" s="118"/>
      <c r="K7" s="118"/>
      <c r="L7" s="118"/>
      <c r="M7" s="118"/>
      <c r="N7" s="118"/>
      <c r="O7" s="118"/>
      <c r="P7" s="118"/>
      <c r="Q7" s="118"/>
      <c r="R7" s="118"/>
      <c r="S7" s="118"/>
      <c r="T7" s="118"/>
    </row>
    <row r="8" spans="1:20" x14ac:dyDescent="0.25">
      <c r="A8" s="118"/>
      <c r="B8" s="118"/>
      <c r="C8" s="118"/>
      <c r="D8" s="118"/>
      <c r="E8" s="118"/>
      <c r="F8" s="118"/>
      <c r="G8" s="118"/>
      <c r="H8" s="118"/>
      <c r="I8" s="118"/>
      <c r="J8" s="118"/>
      <c r="K8" s="118"/>
      <c r="L8" s="118"/>
      <c r="M8" s="118"/>
      <c r="N8" s="118"/>
      <c r="O8" s="118"/>
      <c r="P8" s="118"/>
      <c r="Q8" s="118"/>
      <c r="R8" s="118"/>
      <c r="S8" s="118"/>
      <c r="T8" s="118"/>
    </row>
    <row r="9" spans="1:20" x14ac:dyDescent="0.25">
      <c r="A9" s="118"/>
      <c r="B9" s="118"/>
      <c r="C9" s="118"/>
      <c r="D9" s="118"/>
      <c r="E9" s="118"/>
      <c r="F9" s="118"/>
      <c r="G9" s="118"/>
      <c r="H9" s="118"/>
      <c r="I9" s="118"/>
      <c r="J9" s="118"/>
      <c r="K9" s="118"/>
      <c r="L9" s="118"/>
      <c r="M9" s="118"/>
      <c r="N9" s="118"/>
      <c r="O9" s="118"/>
      <c r="P9" s="118"/>
      <c r="Q9" s="118"/>
      <c r="R9" s="118"/>
      <c r="S9" s="118"/>
      <c r="T9" s="118"/>
    </row>
    <row r="10" spans="1:20" x14ac:dyDescent="0.25">
      <c r="A10" s="118"/>
      <c r="B10" s="118"/>
      <c r="C10" s="118"/>
      <c r="D10" s="118"/>
      <c r="E10" s="118"/>
      <c r="F10" s="118"/>
      <c r="G10" s="118"/>
      <c r="H10" s="118"/>
      <c r="I10" s="118"/>
      <c r="J10" s="118"/>
      <c r="K10" s="118"/>
      <c r="L10" s="118"/>
      <c r="M10" s="118"/>
      <c r="N10" s="118"/>
      <c r="O10" s="118"/>
      <c r="P10" s="118"/>
      <c r="Q10" s="118"/>
      <c r="R10" s="118"/>
      <c r="S10" s="118"/>
      <c r="T10" s="118"/>
    </row>
    <row r="11" spans="1:20" x14ac:dyDescent="0.25">
      <c r="A11" s="118"/>
      <c r="B11" s="118"/>
      <c r="C11" s="118"/>
      <c r="D11" s="118"/>
      <c r="E11" s="118"/>
      <c r="F11" s="118"/>
      <c r="G11" s="118"/>
      <c r="H11" s="118"/>
      <c r="I11" s="118"/>
      <c r="J11" s="118"/>
      <c r="K11" s="118"/>
      <c r="L11" s="118"/>
      <c r="M11" s="118"/>
      <c r="N11" s="118"/>
      <c r="O11" s="118"/>
      <c r="P11" s="118"/>
      <c r="Q11" s="118"/>
      <c r="R11" s="118"/>
      <c r="S11" s="118"/>
      <c r="T11" s="118"/>
    </row>
    <row r="12" spans="1:20" ht="31.5" customHeight="1" x14ac:dyDescent="0.25">
      <c r="A12" s="118"/>
      <c r="B12" s="282" t="s">
        <v>3</v>
      </c>
      <c r="C12" s="282"/>
      <c r="D12" s="282"/>
      <c r="E12" s="118"/>
      <c r="F12" s="282" t="s">
        <v>4</v>
      </c>
      <c r="G12" s="282"/>
      <c r="H12" s="282"/>
      <c r="I12" s="118"/>
      <c r="J12" s="282" t="s">
        <v>5</v>
      </c>
      <c r="K12" s="282"/>
      <c r="L12" s="282"/>
      <c r="M12" s="282" t="s">
        <v>6</v>
      </c>
      <c r="N12" s="282"/>
      <c r="O12" s="282"/>
      <c r="P12" s="118"/>
      <c r="Q12" s="282" t="s">
        <v>7</v>
      </c>
      <c r="R12" s="282"/>
      <c r="S12" s="282"/>
      <c r="T12" s="118"/>
    </row>
    <row r="13" spans="1:20" ht="28.5" customHeight="1" x14ac:dyDescent="0.25">
      <c r="A13" s="118"/>
      <c r="B13" s="118"/>
      <c r="C13" s="283" t="s">
        <v>8</v>
      </c>
      <c r="D13" s="283"/>
      <c r="E13" s="118"/>
      <c r="F13" s="118"/>
      <c r="G13" s="283" t="s">
        <v>9</v>
      </c>
      <c r="H13" s="283"/>
      <c r="I13" s="118"/>
      <c r="J13" s="117"/>
      <c r="K13" s="283" t="s">
        <v>9</v>
      </c>
      <c r="L13" s="283"/>
      <c r="M13" s="118"/>
      <c r="N13" s="283" t="s">
        <v>10</v>
      </c>
      <c r="O13" s="283"/>
      <c r="P13" s="118"/>
      <c r="Q13" s="117"/>
      <c r="R13" s="283" t="s">
        <v>8</v>
      </c>
      <c r="S13" s="283"/>
      <c r="T13" s="118"/>
    </row>
    <row r="14" spans="1:20" x14ac:dyDescent="0.25">
      <c r="A14" s="118"/>
      <c r="B14" s="118"/>
      <c r="C14" s="283" t="s">
        <v>9</v>
      </c>
      <c r="D14" s="283"/>
      <c r="E14" s="118"/>
      <c r="F14" s="118"/>
      <c r="G14" s="285"/>
      <c r="H14" s="285"/>
      <c r="I14" s="118"/>
      <c r="J14" s="117"/>
      <c r="K14" s="280"/>
      <c r="L14" s="280"/>
      <c r="M14" s="118"/>
      <c r="N14" s="283" t="s">
        <v>9</v>
      </c>
      <c r="O14" s="283"/>
      <c r="P14" s="118"/>
      <c r="Q14" s="117"/>
      <c r="R14" s="283" t="s">
        <v>9</v>
      </c>
      <c r="S14" s="283"/>
      <c r="T14" s="118"/>
    </row>
    <row r="15" spans="1:20" x14ac:dyDescent="0.25">
      <c r="A15" s="118"/>
      <c r="B15" s="118"/>
      <c r="C15" s="1"/>
      <c r="D15" s="1"/>
      <c r="E15" s="118"/>
      <c r="F15" s="118"/>
      <c r="G15" s="1"/>
      <c r="H15" s="1"/>
      <c r="I15" s="118"/>
      <c r="J15" s="117"/>
      <c r="K15" s="1"/>
      <c r="L15" s="1"/>
      <c r="M15" s="118"/>
      <c r="N15" s="1"/>
      <c r="O15" s="1"/>
      <c r="P15" s="118"/>
      <c r="Q15" s="117"/>
      <c r="R15" s="1"/>
      <c r="S15" s="1"/>
      <c r="T15" s="118"/>
    </row>
    <row r="16" spans="1:20" ht="27" customHeight="1" x14ac:dyDescent="0.25">
      <c r="A16" s="118"/>
      <c r="B16" s="282" t="s">
        <v>11</v>
      </c>
      <c r="C16" s="282"/>
      <c r="D16" s="282"/>
      <c r="E16" s="118"/>
      <c r="F16" s="282"/>
      <c r="G16" s="282"/>
      <c r="H16" s="282"/>
      <c r="I16" s="118"/>
      <c r="J16" s="282" t="s">
        <v>12</v>
      </c>
      <c r="K16" s="282"/>
      <c r="L16" s="282"/>
      <c r="M16" s="282" t="s">
        <v>13</v>
      </c>
      <c r="N16" s="282"/>
      <c r="O16" s="282"/>
      <c r="P16" s="118"/>
      <c r="Q16" s="117"/>
      <c r="R16" s="280"/>
      <c r="S16" s="280"/>
      <c r="T16" s="118"/>
    </row>
    <row r="17" spans="1:20" x14ac:dyDescent="0.25">
      <c r="A17" s="118"/>
      <c r="B17" s="118"/>
      <c r="C17" s="283" t="s">
        <v>8</v>
      </c>
      <c r="D17" s="283"/>
      <c r="E17" s="118"/>
      <c r="F17" s="118"/>
      <c r="G17" s="280"/>
      <c r="H17" s="280"/>
      <c r="I17" s="118"/>
      <c r="J17" s="118"/>
      <c r="K17" s="283" t="s">
        <v>8</v>
      </c>
      <c r="L17" s="283"/>
      <c r="M17" s="118"/>
      <c r="N17" s="283" t="s">
        <v>8</v>
      </c>
      <c r="O17" s="283"/>
      <c r="P17" s="118"/>
      <c r="Q17" s="117"/>
      <c r="R17" s="280"/>
      <c r="S17" s="280"/>
      <c r="T17" s="118"/>
    </row>
    <row r="18" spans="1:20" x14ac:dyDescent="0.25">
      <c r="A18" s="118"/>
      <c r="B18" s="118"/>
      <c r="C18" s="285"/>
      <c r="D18" s="285"/>
      <c r="E18" s="118"/>
      <c r="F18" s="118"/>
      <c r="G18" s="280"/>
      <c r="H18" s="280"/>
      <c r="I18" s="118"/>
      <c r="J18" s="118"/>
      <c r="K18" s="283" t="s">
        <v>9</v>
      </c>
      <c r="L18" s="283"/>
      <c r="M18" s="118"/>
      <c r="N18" s="283" t="s">
        <v>9</v>
      </c>
      <c r="O18" s="283"/>
      <c r="P18" s="118"/>
      <c r="Q18" s="284"/>
      <c r="R18" s="280"/>
      <c r="S18" s="280"/>
      <c r="T18" s="118"/>
    </row>
    <row r="19" spans="1:20" ht="33.75" customHeight="1" x14ac:dyDescent="0.25">
      <c r="A19" s="118"/>
      <c r="B19" s="118"/>
      <c r="C19" s="118"/>
      <c r="D19" s="118"/>
      <c r="E19" s="118"/>
      <c r="F19" s="118"/>
      <c r="G19" s="118"/>
      <c r="H19" s="118"/>
      <c r="I19" s="118"/>
      <c r="J19" s="118"/>
      <c r="K19" s="283" t="s">
        <v>10</v>
      </c>
      <c r="L19" s="283"/>
      <c r="M19" s="116"/>
      <c r="N19" s="116"/>
      <c r="O19" s="116"/>
      <c r="P19" s="118"/>
      <c r="Q19" s="284"/>
      <c r="R19" s="118"/>
      <c r="S19" s="118"/>
      <c r="T19" s="118"/>
    </row>
    <row r="20" spans="1:20" ht="23.25" customHeight="1" x14ac:dyDescent="0.25">
      <c r="A20" s="118"/>
      <c r="B20" s="282" t="s">
        <v>14</v>
      </c>
      <c r="C20" s="282"/>
      <c r="D20" s="282"/>
      <c r="E20" s="118"/>
      <c r="F20" s="282"/>
      <c r="G20" s="282"/>
      <c r="H20" s="282"/>
      <c r="I20" s="118"/>
      <c r="J20" s="282" t="s">
        <v>15</v>
      </c>
      <c r="K20" s="282"/>
      <c r="L20" s="282"/>
      <c r="M20" s="282" t="s">
        <v>16</v>
      </c>
      <c r="N20" s="282"/>
      <c r="O20" s="282"/>
      <c r="P20" s="118"/>
      <c r="Q20" s="117"/>
      <c r="R20" s="116"/>
      <c r="S20" s="116"/>
      <c r="T20" s="118"/>
    </row>
    <row r="21" spans="1:20" ht="39" customHeight="1" x14ac:dyDescent="0.25">
      <c r="A21" s="118"/>
      <c r="B21" s="118"/>
      <c r="C21" s="283" t="s">
        <v>8</v>
      </c>
      <c r="D21" s="283"/>
      <c r="E21" s="118"/>
      <c r="F21" s="118"/>
      <c r="G21" s="280"/>
      <c r="H21" s="280"/>
      <c r="I21" s="118"/>
      <c r="J21" s="118"/>
      <c r="K21" s="283" t="s">
        <v>8</v>
      </c>
      <c r="L21" s="283"/>
      <c r="M21" s="118"/>
      <c r="N21" s="283" t="s">
        <v>17</v>
      </c>
      <c r="O21" s="283"/>
      <c r="P21" s="118"/>
      <c r="Q21" s="117"/>
      <c r="R21" s="280"/>
      <c r="S21" s="280"/>
      <c r="T21" s="118"/>
    </row>
    <row r="22" spans="1:20" x14ac:dyDescent="0.25">
      <c r="A22" s="118"/>
      <c r="B22" s="118"/>
      <c r="C22" s="285"/>
      <c r="D22" s="285"/>
      <c r="E22" s="118"/>
      <c r="F22" s="118"/>
      <c r="G22" s="280"/>
      <c r="H22" s="280"/>
      <c r="I22" s="118"/>
      <c r="J22" s="118"/>
      <c r="K22" s="283" t="s">
        <v>9</v>
      </c>
      <c r="L22" s="283"/>
      <c r="M22" s="118"/>
      <c r="N22" s="283" t="s">
        <v>9</v>
      </c>
      <c r="O22" s="283"/>
      <c r="P22" s="118"/>
      <c r="Q22" s="117"/>
      <c r="R22" s="280"/>
      <c r="S22" s="280"/>
      <c r="T22" s="118"/>
    </row>
    <row r="23" spans="1:20" ht="15" customHeight="1" x14ac:dyDescent="0.25">
      <c r="A23" s="118"/>
      <c r="B23" s="118"/>
      <c r="C23" s="118"/>
      <c r="D23" s="118"/>
      <c r="E23" s="118"/>
      <c r="F23" s="118"/>
      <c r="G23" s="118"/>
      <c r="H23" s="118"/>
      <c r="I23" s="118"/>
      <c r="J23" s="118"/>
      <c r="K23" s="118"/>
      <c r="L23" s="118"/>
      <c r="M23" s="118"/>
      <c r="N23" s="118"/>
      <c r="O23" s="118"/>
      <c r="P23" s="118"/>
      <c r="Q23" s="118"/>
      <c r="R23" s="118"/>
      <c r="S23" s="118"/>
      <c r="T23" s="118"/>
    </row>
    <row r="24" spans="1:20" x14ac:dyDescent="0.25">
      <c r="A24" s="118"/>
      <c r="B24" s="282" t="s">
        <v>18</v>
      </c>
      <c r="C24" s="282"/>
      <c r="D24" s="282"/>
      <c r="E24" s="118"/>
      <c r="F24" s="282"/>
      <c r="G24" s="282"/>
      <c r="H24" s="282"/>
      <c r="I24" s="118"/>
      <c r="J24" s="282" t="s">
        <v>19</v>
      </c>
      <c r="K24" s="282"/>
      <c r="L24" s="282"/>
      <c r="M24" s="282" t="s">
        <v>20</v>
      </c>
      <c r="N24" s="282"/>
      <c r="O24" s="282"/>
      <c r="P24" s="118"/>
      <c r="Q24" s="123"/>
      <c r="R24" s="123"/>
      <c r="S24" s="123"/>
      <c r="T24" s="118"/>
    </row>
    <row r="25" spans="1:20" x14ac:dyDescent="0.25">
      <c r="A25" s="118"/>
      <c r="B25" s="118"/>
      <c r="C25" s="283" t="s">
        <v>8</v>
      </c>
      <c r="D25" s="283"/>
      <c r="E25" s="118"/>
      <c r="F25" s="118"/>
      <c r="G25" s="280"/>
      <c r="H25" s="280"/>
      <c r="I25" s="118"/>
      <c r="J25" s="118"/>
      <c r="K25" s="283" t="s">
        <v>21</v>
      </c>
      <c r="L25" s="283"/>
      <c r="M25" s="117"/>
      <c r="N25" s="283" t="s">
        <v>8</v>
      </c>
      <c r="O25" s="283"/>
      <c r="P25" s="118"/>
      <c r="Q25" s="123"/>
      <c r="R25" s="123"/>
      <c r="S25" s="123"/>
      <c r="T25" s="118"/>
    </row>
    <row r="26" spans="1:20" x14ac:dyDescent="0.25">
      <c r="A26" s="118"/>
      <c r="B26" s="118"/>
      <c r="C26" s="285"/>
      <c r="D26" s="285"/>
      <c r="E26" s="118"/>
      <c r="F26" s="118"/>
      <c r="G26" s="280"/>
      <c r="H26" s="280"/>
      <c r="I26" s="118"/>
      <c r="J26" s="118"/>
      <c r="K26" s="285"/>
      <c r="L26" s="285"/>
      <c r="M26" s="284"/>
      <c r="N26" s="283" t="s">
        <v>9</v>
      </c>
      <c r="O26" s="283"/>
      <c r="P26" s="118"/>
      <c r="Q26" s="123"/>
      <c r="R26" s="123"/>
      <c r="S26" s="123"/>
      <c r="T26" s="118"/>
    </row>
    <row r="27" spans="1:20" x14ac:dyDescent="0.25">
      <c r="A27" s="118"/>
      <c r="B27" s="118"/>
      <c r="C27" s="118"/>
      <c r="D27" s="118"/>
      <c r="E27" s="118"/>
      <c r="F27" s="118"/>
      <c r="G27" s="118"/>
      <c r="H27" s="118"/>
      <c r="I27" s="118"/>
      <c r="J27" s="118"/>
      <c r="K27" s="118"/>
      <c r="L27" s="118"/>
      <c r="M27" s="284"/>
      <c r="N27" s="280"/>
      <c r="O27" s="280"/>
      <c r="P27" s="118"/>
      <c r="Q27" s="123"/>
      <c r="R27" s="123"/>
      <c r="S27" s="123"/>
      <c r="T27" s="118"/>
    </row>
  </sheetData>
  <mergeCells count="63">
    <mergeCell ref="R14:S14"/>
    <mergeCell ref="R13:S13"/>
    <mergeCell ref="E1:P1"/>
    <mergeCell ref="B12:D12"/>
    <mergeCell ref="F12:H12"/>
    <mergeCell ref="J12:L12"/>
    <mergeCell ref="M12:O12"/>
    <mergeCell ref="E2:N2"/>
    <mergeCell ref="F20:H20"/>
    <mergeCell ref="M16:O16"/>
    <mergeCell ref="C21:D21"/>
    <mergeCell ref="G21:H21"/>
    <mergeCell ref="K21:L21"/>
    <mergeCell ref="C18:D18"/>
    <mergeCell ref="G18:H18"/>
    <mergeCell ref="K18:L18"/>
    <mergeCell ref="N18:O18"/>
    <mergeCell ref="B20:D20"/>
    <mergeCell ref="F16:H16"/>
    <mergeCell ref="J16:L16"/>
    <mergeCell ref="C17:D17"/>
    <mergeCell ref="G17:H17"/>
    <mergeCell ref="K17:L17"/>
    <mergeCell ref="N17:O17"/>
    <mergeCell ref="N25:O25"/>
    <mergeCell ref="R21:S21"/>
    <mergeCell ref="C22:D22"/>
    <mergeCell ref="G22:H22"/>
    <mergeCell ref="K22:L22"/>
    <mergeCell ref="N22:O22"/>
    <mergeCell ref="R22:S22"/>
    <mergeCell ref="M20:O20"/>
    <mergeCell ref="N21:O21"/>
    <mergeCell ref="M24:O24"/>
    <mergeCell ref="C26:D26"/>
    <mergeCell ref="G26:H26"/>
    <mergeCell ref="K26:L26"/>
    <mergeCell ref="M26:M27"/>
    <mergeCell ref="N26:O26"/>
    <mergeCell ref="N27:O27"/>
    <mergeCell ref="B24:D24"/>
    <mergeCell ref="F24:H24"/>
    <mergeCell ref="J24:L24"/>
    <mergeCell ref="J20:L20"/>
    <mergeCell ref="C25:D25"/>
    <mergeCell ref="G25:H25"/>
    <mergeCell ref="K25:L25"/>
    <mergeCell ref="R16:S16"/>
    <mergeCell ref="A4:T4"/>
    <mergeCell ref="B16:D16"/>
    <mergeCell ref="K19:L19"/>
    <mergeCell ref="Q18:Q19"/>
    <mergeCell ref="R18:S18"/>
    <mergeCell ref="Q12:S12"/>
    <mergeCell ref="R17:S17"/>
    <mergeCell ref="C13:D13"/>
    <mergeCell ref="G13:H13"/>
    <mergeCell ref="K13:L13"/>
    <mergeCell ref="N13:O13"/>
    <mergeCell ref="C14:D14"/>
    <mergeCell ref="G14:H14"/>
    <mergeCell ref="K14:L14"/>
    <mergeCell ref="N14:O14"/>
  </mergeCells>
  <hyperlinks>
    <hyperlink ref="C13:D13" location="'Matriz de Riesgos Integrada'!A1" display="Riesgos de Gestión " xr:uid="{00000000-0004-0000-0100-000000000000}"/>
    <hyperlink ref="C14:D14" location="'Matriz de Riesgos Integrada'!A1" display="Riesgos de Corrupción" xr:uid="{00000000-0004-0000-0100-000001000000}"/>
    <hyperlink ref="C17:D17" location="'Matriz de Riesgos Integrada'!A1" display="Riesgos de Gestión " xr:uid="{00000000-0004-0000-0100-000002000000}"/>
    <hyperlink ref="C21:D21" location="'Matriz de Riesgos Integrada'!A1" display="Riesgos de Gestión " xr:uid="{00000000-0004-0000-0100-000003000000}"/>
    <hyperlink ref="C25:D25" location="'Matriz de Riesgos Integrada'!A1" display="Riesgos de Gestión " xr:uid="{00000000-0004-0000-0100-000004000000}"/>
    <hyperlink ref="G13:H13" location="'Matriz de Riesgos Integrada'!A1" display="Riesgos de Corrupción" xr:uid="{00000000-0004-0000-0100-000005000000}"/>
    <hyperlink ref="K13:L13" location="'Matriz de Riesgos Integrada'!A1" display="Riesgos de Corrupción" xr:uid="{00000000-0004-0000-0100-000006000000}"/>
    <hyperlink ref="K17:L17" location="'Matriz de Riesgos Integrada'!A1" display="Riesgos de Gestión " xr:uid="{00000000-0004-0000-0100-000007000000}"/>
    <hyperlink ref="K18:L18" location="'Matriz de Riesgos Integrada'!A1" display="Riesgos de Gestión " xr:uid="{00000000-0004-0000-0100-000008000000}"/>
    <hyperlink ref="K19:L19" location="'Matriz de Riesgos Integrada'!A1" display="Riesgos de Corrupción" xr:uid="{00000000-0004-0000-0100-000009000000}"/>
    <hyperlink ref="N13:O13" location="'Matriz de Riesgos Integrada'!A1" display="Riesgos de Corrupción" xr:uid="{00000000-0004-0000-0100-00000A000000}"/>
    <hyperlink ref="N14:O14" location="'Matriz de Riesgos Integrada'!A1" display="Riesgos de Corrupción" xr:uid="{00000000-0004-0000-0100-00000B000000}"/>
    <hyperlink ref="N18:O18" location="'Matriz de Riesgos Integrada'!A1" display="Riesgos de Corrupción" xr:uid="{00000000-0004-0000-0100-00000C000000}"/>
    <hyperlink ref="N17:O17" location="'Matriz de Riesgos Integrada'!A1" display="Riesgos de Gestión " xr:uid="{00000000-0004-0000-0100-00000D000000}"/>
    <hyperlink ref="K21:L21" location="'Matriz de Riesgos Integrada'!A1" display="Riesgos de Gestión " xr:uid="{00000000-0004-0000-0100-00000E000000}"/>
    <hyperlink ref="K22:L22" location="'Matriz de Riesgos Integrada'!A1" display="Riesgos de Corrupción" xr:uid="{00000000-0004-0000-0100-00000F000000}"/>
    <hyperlink ref="K25:L25" location="'Matriz de Riesgos Integrada'!A1" display="Riesgos de Gestión " xr:uid="{00000000-0004-0000-0100-000010000000}"/>
    <hyperlink ref="N22:O22" location="'Matriz de Riesgos Integrada'!A1" display="Riesgos de Gestión " xr:uid="{00000000-0004-0000-0100-000011000000}"/>
    <hyperlink ref="N21:O21" location="'Matriz de Riesgos Integrada'!A1" display="Riesgos de Gestión " xr:uid="{00000000-0004-0000-0100-000012000000}"/>
    <hyperlink ref="N25:O25" location="'Matriz de Riesgos Integrada'!A1" display="Riesgos de Gestión " xr:uid="{00000000-0004-0000-0100-000013000000}"/>
    <hyperlink ref="N26:O26" location="'Matriz de Riesgos Integrada'!A1" display="Riesgos de Corrupción" xr:uid="{00000000-0004-0000-0100-000014000000}"/>
    <hyperlink ref="R14:S14" location="'Matriz de Riesgos Integrada'!A1" display="Riesgos de Corrupción" xr:uid="{00000000-0004-0000-0100-000015000000}"/>
    <hyperlink ref="R13:S13" location="'Matriz de Riesgos Integrada'!A1" display="Riesgos de Gestión " xr:uid="{00000000-0004-0000-0100-000016000000}"/>
  </hyperlinks>
  <pageMargins left="0.7" right="0.7" top="0.75" bottom="0.75" header="0.3" footer="0.3"/>
  <pageSetup scale="3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N83"/>
  <sheetViews>
    <sheetView view="pageBreakPreview" zoomScale="60" zoomScaleNormal="80" workbookViewId="0"/>
  </sheetViews>
  <sheetFormatPr baseColWidth="10" defaultColWidth="11.42578125" defaultRowHeight="15" x14ac:dyDescent="0.25"/>
  <cols>
    <col min="1" max="1" width="11.42578125" style="9"/>
    <col min="2" max="2" width="18" style="9" customWidth="1"/>
    <col min="3" max="3" width="16.5703125" style="9" customWidth="1"/>
    <col min="4" max="4" width="7.140625" style="9" customWidth="1"/>
    <col min="5" max="5" width="17.5703125" style="9" customWidth="1"/>
    <col min="6" max="6" width="13.42578125" style="9" bestFit="1" customWidth="1"/>
    <col min="7" max="7" width="13.140625" style="9" customWidth="1"/>
    <col min="8" max="8" width="18" style="9" customWidth="1"/>
    <col min="9" max="9" width="16.5703125" style="9" customWidth="1"/>
    <col min="10" max="10" width="7.140625" style="9" customWidth="1"/>
    <col min="11" max="11" width="17.5703125" style="9" customWidth="1"/>
    <col min="12" max="12" width="22" style="9" customWidth="1"/>
    <col min="13" max="13" width="21.5703125" style="9" customWidth="1"/>
    <col min="14" max="14" width="26.42578125" style="9" customWidth="1"/>
    <col min="15" max="15" width="22.85546875" style="9" customWidth="1"/>
    <col min="16" max="16" width="27.42578125" style="9" customWidth="1"/>
    <col min="17" max="16384" width="11.42578125" style="9"/>
  </cols>
  <sheetData>
    <row r="1" spans="1:16" ht="37.5" customHeight="1" x14ac:dyDescent="0.25">
      <c r="A1" s="304" t="s">
        <v>22</v>
      </c>
      <c r="B1" s="304"/>
      <c r="C1" s="304"/>
      <c r="D1" s="304"/>
      <c r="E1" s="304"/>
      <c r="F1" s="304"/>
      <c r="G1" s="304"/>
      <c r="H1" s="304"/>
      <c r="I1" s="304"/>
      <c r="J1" s="304"/>
      <c r="K1" s="304"/>
      <c r="L1" s="304"/>
      <c r="M1" s="304"/>
      <c r="N1" s="304"/>
      <c r="O1" s="8"/>
      <c r="P1" s="8"/>
    </row>
    <row r="2" spans="1:16" ht="11.25" customHeight="1" x14ac:dyDescent="0.25">
      <c r="A2" s="8"/>
      <c r="B2" s="8"/>
      <c r="C2" s="8"/>
      <c r="D2" s="8"/>
      <c r="E2" s="8"/>
      <c r="F2" s="8"/>
      <c r="G2" s="8"/>
      <c r="H2" s="8"/>
      <c r="I2" s="8"/>
      <c r="J2" s="8"/>
      <c r="K2" s="8"/>
      <c r="L2" s="8"/>
      <c r="M2" s="8"/>
      <c r="N2" s="8"/>
      <c r="O2" s="8"/>
      <c r="P2" s="8"/>
    </row>
    <row r="3" spans="1:16" ht="18.75" x14ac:dyDescent="0.3">
      <c r="A3" s="307" t="s">
        <v>23</v>
      </c>
      <c r="B3" s="307"/>
      <c r="C3" s="307"/>
      <c r="D3" s="307"/>
      <c r="E3" s="307"/>
      <c r="F3" s="307"/>
      <c r="G3" s="307"/>
      <c r="H3" s="307"/>
      <c r="I3" s="307"/>
      <c r="J3" s="307"/>
      <c r="K3" s="307"/>
      <c r="L3" s="307"/>
      <c r="M3" s="307"/>
      <c r="N3" s="307"/>
      <c r="O3" s="8"/>
      <c r="P3" s="8"/>
    </row>
    <row r="4" spans="1:16" ht="21.75" customHeight="1" x14ac:dyDescent="0.25">
      <c r="A4" s="61"/>
      <c r="B4" s="61"/>
      <c r="C4" s="61"/>
      <c r="D4" s="61"/>
      <c r="E4" s="61"/>
      <c r="F4" s="61"/>
      <c r="G4" s="61"/>
      <c r="H4" s="61"/>
      <c r="I4" s="61"/>
      <c r="J4" s="61"/>
      <c r="K4" s="61"/>
      <c r="L4" s="61"/>
      <c r="M4" s="61"/>
      <c r="N4" s="61"/>
      <c r="O4" s="8"/>
      <c r="P4" s="8"/>
    </row>
    <row r="5" spans="1:16" x14ac:dyDescent="0.25">
      <c r="A5" s="305" t="s">
        <v>24</v>
      </c>
      <c r="B5" s="306"/>
      <c r="C5" s="306"/>
      <c r="D5" s="306"/>
      <c r="E5" s="306"/>
      <c r="F5" s="306"/>
      <c r="G5" s="306"/>
      <c r="H5" s="306"/>
      <c r="I5" s="306"/>
      <c r="J5" s="306"/>
      <c r="K5" s="306"/>
      <c r="L5" s="306"/>
      <c r="M5" s="306"/>
      <c r="N5" s="306"/>
      <c r="O5" s="8"/>
      <c r="P5" s="8"/>
    </row>
    <row r="6" spans="1:16" x14ac:dyDescent="0.25">
      <c r="A6" s="145" t="s">
        <v>25</v>
      </c>
      <c r="B6" s="308" t="s">
        <v>26</v>
      </c>
      <c r="C6" s="309"/>
      <c r="D6" s="309"/>
      <c r="E6" s="309"/>
      <c r="F6" s="309"/>
      <c r="G6" s="309"/>
      <c r="H6" s="309"/>
      <c r="I6" s="309"/>
      <c r="J6" s="309"/>
      <c r="K6" s="309"/>
      <c r="L6" s="309"/>
      <c r="M6" s="146"/>
      <c r="N6" s="146"/>
      <c r="O6" s="8"/>
      <c r="P6" s="8"/>
    </row>
    <row r="7" spans="1:16" x14ac:dyDescent="0.25">
      <c r="A7" s="8"/>
      <c r="B7" s="8"/>
      <c r="C7" s="8"/>
      <c r="D7" s="8"/>
      <c r="E7" s="8"/>
      <c r="F7" s="8"/>
      <c r="G7" s="8"/>
      <c r="H7" s="8"/>
      <c r="I7" s="8"/>
      <c r="J7" s="8"/>
      <c r="K7" s="8"/>
      <c r="L7" s="8"/>
      <c r="M7" s="8"/>
      <c r="N7" s="8"/>
      <c r="O7" s="8"/>
      <c r="P7" s="8"/>
    </row>
    <row r="8" spans="1:16" x14ac:dyDescent="0.25">
      <c r="A8" s="8"/>
      <c r="B8" s="316" t="s">
        <v>27</v>
      </c>
      <c r="C8" s="316"/>
      <c r="D8" s="316"/>
      <c r="E8" s="316"/>
      <c r="F8" s="316"/>
      <c r="G8" s="8"/>
      <c r="H8" s="326" t="s">
        <v>27</v>
      </c>
      <c r="I8" s="327"/>
      <c r="J8" s="327"/>
      <c r="K8" s="327"/>
      <c r="L8" s="327"/>
      <c r="M8" s="327"/>
      <c r="N8" s="8"/>
      <c r="O8" s="8"/>
      <c r="P8" s="8"/>
    </row>
    <row r="9" spans="1:16" x14ac:dyDescent="0.25">
      <c r="A9" s="8"/>
      <c r="B9" s="148" t="s">
        <v>28</v>
      </c>
      <c r="C9" s="310" t="s">
        <v>29</v>
      </c>
      <c r="D9" s="310"/>
      <c r="E9" s="310"/>
      <c r="F9" s="147" t="s">
        <v>30</v>
      </c>
      <c r="G9" s="8"/>
      <c r="H9" s="148" t="s">
        <v>28</v>
      </c>
      <c r="I9" s="328" t="s">
        <v>31</v>
      </c>
      <c r="J9" s="329"/>
      <c r="K9" s="328" t="s">
        <v>32</v>
      </c>
      <c r="L9" s="329"/>
      <c r="M9" s="147" t="s">
        <v>30</v>
      </c>
      <c r="N9" s="8"/>
      <c r="O9" s="8"/>
      <c r="P9" s="8"/>
    </row>
    <row r="10" spans="1:16" ht="50.1" customHeight="1" x14ac:dyDescent="0.25">
      <c r="A10" s="8"/>
      <c r="B10" s="150" t="s">
        <v>33</v>
      </c>
      <c r="C10" s="311" t="s">
        <v>34</v>
      </c>
      <c r="D10" s="312"/>
      <c r="E10" s="312"/>
      <c r="F10" s="149">
        <v>0.2</v>
      </c>
      <c r="G10" s="8"/>
      <c r="H10" s="150" t="s">
        <v>33</v>
      </c>
      <c r="I10" s="317" t="s">
        <v>35</v>
      </c>
      <c r="J10" s="318"/>
      <c r="K10" s="317" t="s">
        <v>36</v>
      </c>
      <c r="L10" s="318"/>
      <c r="M10" s="149">
        <v>0.2</v>
      </c>
      <c r="N10" s="8"/>
      <c r="O10" s="8"/>
      <c r="P10" s="8"/>
    </row>
    <row r="11" spans="1:16" ht="73.5" customHeight="1" x14ac:dyDescent="0.25">
      <c r="A11" s="8"/>
      <c r="B11" s="151" t="s">
        <v>37</v>
      </c>
      <c r="C11" s="311" t="s">
        <v>38</v>
      </c>
      <c r="D11" s="312"/>
      <c r="E11" s="312"/>
      <c r="F11" s="149">
        <v>0.4</v>
      </c>
      <c r="G11" s="8"/>
      <c r="H11" s="151" t="s">
        <v>37</v>
      </c>
      <c r="I11" s="317" t="s">
        <v>39</v>
      </c>
      <c r="J11" s="318"/>
      <c r="K11" s="317" t="s">
        <v>40</v>
      </c>
      <c r="L11" s="318"/>
      <c r="M11" s="149">
        <v>0.4</v>
      </c>
      <c r="N11" s="8"/>
      <c r="O11" s="8"/>
      <c r="P11" s="8"/>
    </row>
    <row r="12" spans="1:16" ht="50.1" customHeight="1" x14ac:dyDescent="0.25">
      <c r="A12" s="8"/>
      <c r="B12" s="152" t="s">
        <v>41</v>
      </c>
      <c r="C12" s="311" t="s">
        <v>42</v>
      </c>
      <c r="D12" s="312"/>
      <c r="E12" s="312"/>
      <c r="F12" s="149">
        <v>0.6</v>
      </c>
      <c r="G12" s="8"/>
      <c r="H12" s="152" t="s">
        <v>41</v>
      </c>
      <c r="I12" s="317" t="s">
        <v>43</v>
      </c>
      <c r="J12" s="318"/>
      <c r="K12" s="317" t="s">
        <v>44</v>
      </c>
      <c r="L12" s="318"/>
      <c r="M12" s="149">
        <v>0.6</v>
      </c>
      <c r="N12" s="8"/>
      <c r="O12" s="8"/>
      <c r="P12" s="8"/>
    </row>
    <row r="13" spans="1:16" ht="69.75" customHeight="1" x14ac:dyDescent="0.25">
      <c r="A13" s="8"/>
      <c r="B13" s="153" t="s">
        <v>45</v>
      </c>
      <c r="C13" s="311" t="s">
        <v>46</v>
      </c>
      <c r="D13" s="312"/>
      <c r="E13" s="312"/>
      <c r="F13" s="149">
        <v>0.8</v>
      </c>
      <c r="G13" s="8"/>
      <c r="H13" s="153" t="s">
        <v>45</v>
      </c>
      <c r="I13" s="317" t="s">
        <v>47</v>
      </c>
      <c r="J13" s="318"/>
      <c r="K13" s="317" t="s">
        <v>48</v>
      </c>
      <c r="L13" s="318"/>
      <c r="M13" s="149">
        <v>0.8</v>
      </c>
      <c r="N13" s="8"/>
      <c r="O13" s="8"/>
      <c r="P13" s="8"/>
    </row>
    <row r="14" spans="1:16" ht="50.1" customHeight="1" x14ac:dyDescent="0.25">
      <c r="A14" s="8"/>
      <c r="B14" s="154" t="s">
        <v>49</v>
      </c>
      <c r="C14" s="313" t="s">
        <v>50</v>
      </c>
      <c r="D14" s="314"/>
      <c r="E14" s="315"/>
      <c r="F14" s="149">
        <v>1</v>
      </c>
      <c r="G14" s="8"/>
      <c r="H14" s="154" t="s">
        <v>49</v>
      </c>
      <c r="I14" s="317" t="s">
        <v>51</v>
      </c>
      <c r="J14" s="318"/>
      <c r="K14" s="317" t="s">
        <v>52</v>
      </c>
      <c r="L14" s="318"/>
      <c r="M14" s="149">
        <v>1</v>
      </c>
      <c r="N14" s="8"/>
      <c r="O14" s="8"/>
      <c r="P14" s="8"/>
    </row>
    <row r="15" spans="1:16" x14ac:dyDescent="0.25">
      <c r="A15" s="8"/>
      <c r="B15" s="8"/>
      <c r="C15" s="8"/>
      <c r="D15" s="8"/>
      <c r="E15" s="8"/>
      <c r="F15" s="8"/>
      <c r="G15" s="8"/>
      <c r="H15" s="8"/>
      <c r="I15" s="8"/>
      <c r="J15" s="8"/>
      <c r="K15" s="8"/>
      <c r="L15" s="8"/>
      <c r="M15" s="8"/>
      <c r="N15" s="8"/>
      <c r="O15" s="8"/>
      <c r="P15" s="8"/>
    </row>
    <row r="16" spans="1:16" x14ac:dyDescent="0.25">
      <c r="A16" s="8"/>
      <c r="B16" s="288" t="s">
        <v>53</v>
      </c>
      <c r="C16" s="288"/>
      <c r="D16" s="288"/>
      <c r="E16" s="288"/>
      <c r="F16" s="288"/>
      <c r="G16" s="288"/>
      <c r="H16" s="288"/>
      <c r="I16" s="288"/>
      <c r="J16" s="8"/>
      <c r="K16" s="288" t="s">
        <v>54</v>
      </c>
      <c r="L16" s="288"/>
      <c r="M16" s="8"/>
      <c r="N16" s="8"/>
      <c r="O16" s="8"/>
      <c r="P16" s="8"/>
    </row>
    <row r="17" spans="1:16" ht="23.25" customHeight="1" x14ac:dyDescent="0.25">
      <c r="A17" s="8"/>
      <c r="B17" s="289" t="s">
        <v>55</v>
      </c>
      <c r="C17" s="289"/>
      <c r="D17" s="289"/>
      <c r="E17" s="3" t="s">
        <v>56</v>
      </c>
      <c r="F17" s="3" t="s">
        <v>57</v>
      </c>
      <c r="G17" s="3" t="s">
        <v>58</v>
      </c>
      <c r="H17" s="3" t="s">
        <v>59</v>
      </c>
      <c r="I17" s="3" t="s">
        <v>60</v>
      </c>
      <c r="J17" s="8"/>
      <c r="K17" s="3" t="s">
        <v>61</v>
      </c>
      <c r="L17" s="3" t="s">
        <v>62</v>
      </c>
      <c r="M17" s="8"/>
      <c r="N17" s="8"/>
      <c r="O17" s="8"/>
      <c r="P17" s="8"/>
    </row>
    <row r="18" spans="1:16" x14ac:dyDescent="0.25">
      <c r="A18" s="8"/>
      <c r="B18" s="289"/>
      <c r="C18" s="289"/>
      <c r="D18" s="289"/>
      <c r="E18" s="134">
        <v>0.2</v>
      </c>
      <c r="F18" s="134">
        <v>0.4</v>
      </c>
      <c r="G18" s="134">
        <v>0.6</v>
      </c>
      <c r="H18" s="134">
        <v>0.8</v>
      </c>
      <c r="I18" s="134">
        <v>1</v>
      </c>
      <c r="J18" s="8"/>
      <c r="K18" s="142"/>
      <c r="L18" s="2"/>
      <c r="M18" s="8"/>
      <c r="N18" s="8"/>
      <c r="O18" s="8"/>
      <c r="P18" s="8"/>
    </row>
    <row r="19" spans="1:16" ht="20.100000000000001" customHeight="1" x14ac:dyDescent="0.25">
      <c r="A19" s="8"/>
      <c r="B19" s="290" t="s">
        <v>63</v>
      </c>
      <c r="C19" s="3" t="s">
        <v>64</v>
      </c>
      <c r="D19" s="134">
        <v>0.2</v>
      </c>
      <c r="E19" s="135">
        <f>+D19*E$18</f>
        <v>4.0000000000000008E-2</v>
      </c>
      <c r="F19" s="136">
        <f>D19*F$18</f>
        <v>8.0000000000000016E-2</v>
      </c>
      <c r="G19" s="137">
        <f>+D19*G$18</f>
        <v>0.12</v>
      </c>
      <c r="H19" s="140">
        <f>+D19*H$18</f>
        <v>0.16000000000000003</v>
      </c>
      <c r="I19" s="138">
        <f>+D19*I$18</f>
        <v>0.2</v>
      </c>
      <c r="J19" s="8"/>
      <c r="K19" s="4" t="s">
        <v>65</v>
      </c>
      <c r="L19" s="2">
        <v>1</v>
      </c>
      <c r="M19" s="8"/>
      <c r="N19" s="8"/>
      <c r="O19" s="8"/>
      <c r="P19" s="8"/>
    </row>
    <row r="20" spans="1:16" ht="20.100000000000001" customHeight="1" x14ac:dyDescent="0.25">
      <c r="A20" s="8"/>
      <c r="B20" s="291"/>
      <c r="C20" s="3" t="s">
        <v>65</v>
      </c>
      <c r="D20" s="134">
        <v>0.4</v>
      </c>
      <c r="E20" s="135">
        <f t="shared" ref="E20:E23" si="0">+D20*E$18</f>
        <v>8.0000000000000016E-2</v>
      </c>
      <c r="F20" s="139">
        <f t="shared" ref="F20:F23" si="1">D20*F$18</f>
        <v>0.16000000000000003</v>
      </c>
      <c r="G20" s="137">
        <f t="shared" ref="G20:G23" si="2">+D20*G$18</f>
        <v>0.24</v>
      </c>
      <c r="H20" s="140">
        <f t="shared" ref="H20:H23" si="3">+D20*H$18</f>
        <v>0.32000000000000006</v>
      </c>
      <c r="I20" s="138">
        <f t="shared" ref="I20:I23" si="4">+D20*I$18</f>
        <v>0.4</v>
      </c>
      <c r="J20" s="8"/>
      <c r="K20" s="79" t="s">
        <v>66</v>
      </c>
      <c r="L20" s="2">
        <v>2</v>
      </c>
      <c r="M20" s="8"/>
      <c r="N20" s="8"/>
      <c r="O20" s="8"/>
      <c r="P20" s="8"/>
    </row>
    <row r="21" spans="1:16" ht="20.100000000000001" customHeight="1" x14ac:dyDescent="0.25">
      <c r="A21" s="8"/>
      <c r="B21" s="291"/>
      <c r="C21" s="3" t="s">
        <v>67</v>
      </c>
      <c r="D21" s="134">
        <v>0.6</v>
      </c>
      <c r="E21" s="137">
        <f t="shared" si="0"/>
        <v>0.12</v>
      </c>
      <c r="F21" s="139">
        <f t="shared" si="1"/>
        <v>0.24</v>
      </c>
      <c r="G21" s="137">
        <f t="shared" si="2"/>
        <v>0.36</v>
      </c>
      <c r="H21" s="140">
        <f t="shared" si="3"/>
        <v>0.48</v>
      </c>
      <c r="I21" s="138">
        <f t="shared" si="4"/>
        <v>0.6</v>
      </c>
      <c r="J21" s="8"/>
      <c r="K21" s="6" t="s">
        <v>68</v>
      </c>
      <c r="L21" s="2">
        <v>3</v>
      </c>
      <c r="M21" s="8"/>
      <c r="N21" s="8"/>
      <c r="O21" s="8"/>
      <c r="P21" s="8"/>
    </row>
    <row r="22" spans="1:16" ht="20.100000000000001" customHeight="1" x14ac:dyDescent="0.25">
      <c r="A22" s="8"/>
      <c r="B22" s="291"/>
      <c r="C22" s="3" t="s">
        <v>69</v>
      </c>
      <c r="D22" s="134">
        <v>0.8</v>
      </c>
      <c r="E22" s="137">
        <f t="shared" si="0"/>
        <v>0.16000000000000003</v>
      </c>
      <c r="F22" s="139">
        <f t="shared" si="1"/>
        <v>0.32000000000000006</v>
      </c>
      <c r="G22" s="140">
        <f t="shared" si="2"/>
        <v>0.48</v>
      </c>
      <c r="H22" s="140">
        <f t="shared" si="3"/>
        <v>0.64000000000000012</v>
      </c>
      <c r="I22" s="138">
        <f t="shared" si="4"/>
        <v>0.8</v>
      </c>
      <c r="J22" s="8"/>
      <c r="K22" s="80" t="s">
        <v>70</v>
      </c>
      <c r="L22" s="2">
        <v>4</v>
      </c>
      <c r="M22" s="8"/>
      <c r="N22" s="8"/>
      <c r="O22" s="8"/>
      <c r="P22" s="8"/>
    </row>
    <row r="23" spans="1:16" ht="20.100000000000001" customHeight="1" x14ac:dyDescent="0.25">
      <c r="A23" s="8"/>
      <c r="B23" s="292"/>
      <c r="C23" s="10" t="s">
        <v>71</v>
      </c>
      <c r="D23" s="134">
        <v>1</v>
      </c>
      <c r="E23" s="140">
        <f t="shared" si="0"/>
        <v>0.2</v>
      </c>
      <c r="F23" s="141">
        <f t="shared" si="1"/>
        <v>0.4</v>
      </c>
      <c r="G23" s="140">
        <f t="shared" si="2"/>
        <v>0.6</v>
      </c>
      <c r="H23" s="140">
        <f t="shared" si="3"/>
        <v>0.8</v>
      </c>
      <c r="I23" s="138">
        <f t="shared" si="4"/>
        <v>1</v>
      </c>
      <c r="J23" s="8"/>
      <c r="K23" s="8"/>
      <c r="L23" s="8"/>
      <c r="M23" s="8"/>
      <c r="N23" s="8"/>
      <c r="O23" s="8"/>
      <c r="P23" s="8"/>
    </row>
    <row r="24" spans="1:16" ht="25.5" customHeight="1" x14ac:dyDescent="0.25">
      <c r="A24" s="8"/>
      <c r="B24" s="65"/>
      <c r="C24" s="66"/>
      <c r="D24" s="67"/>
      <c r="E24" s="68"/>
      <c r="F24" s="68"/>
      <c r="G24" s="68"/>
      <c r="H24" s="68"/>
      <c r="I24" s="68"/>
      <c r="J24" s="8"/>
      <c r="K24" s="8"/>
      <c r="L24" s="8"/>
      <c r="M24" s="8"/>
      <c r="N24" s="8"/>
      <c r="O24" s="8"/>
      <c r="P24" s="8"/>
    </row>
    <row r="25" spans="1:16" ht="18.75" x14ac:dyDescent="0.3">
      <c r="A25" s="307" t="s">
        <v>72</v>
      </c>
      <c r="B25" s="307"/>
      <c r="C25" s="307"/>
      <c r="D25" s="307"/>
      <c r="E25" s="307"/>
      <c r="F25" s="307"/>
      <c r="G25" s="307"/>
      <c r="H25" s="307"/>
      <c r="I25" s="307"/>
      <c r="J25" s="307"/>
      <c r="K25" s="307"/>
      <c r="L25" s="307"/>
      <c r="M25" s="307"/>
      <c r="N25" s="61"/>
      <c r="O25" s="8"/>
      <c r="P25" s="8"/>
    </row>
    <row r="26" spans="1:16" ht="216.75" customHeight="1" x14ac:dyDescent="0.25">
      <c r="A26" s="305" t="s">
        <v>73</v>
      </c>
      <c r="B26" s="306"/>
      <c r="C26" s="306"/>
      <c r="D26" s="306"/>
      <c r="E26" s="306"/>
      <c r="F26" s="306"/>
      <c r="G26" s="306"/>
      <c r="H26" s="306"/>
      <c r="I26" s="306"/>
      <c r="J26" s="306"/>
      <c r="K26" s="306"/>
      <c r="L26" s="306"/>
      <c r="M26" s="306"/>
      <c r="N26" s="306"/>
      <c r="O26" s="8"/>
      <c r="P26" s="8"/>
    </row>
    <row r="27" spans="1:16" ht="15" customHeight="1" x14ac:dyDescent="0.25">
      <c r="A27" s="8"/>
      <c r="B27" s="8"/>
      <c r="C27" s="8"/>
      <c r="D27" s="8"/>
      <c r="E27" s="8"/>
      <c r="F27" s="8"/>
      <c r="G27" s="8"/>
      <c r="H27" s="8"/>
      <c r="I27" s="8"/>
      <c r="J27" s="8"/>
      <c r="K27" s="8"/>
      <c r="L27" s="8"/>
      <c r="M27" s="8"/>
      <c r="N27" s="8"/>
      <c r="O27" s="8"/>
      <c r="P27" s="8"/>
    </row>
    <row r="28" spans="1:16" x14ac:dyDescent="0.25">
      <c r="A28" s="8"/>
      <c r="B28" s="8"/>
      <c r="C28" s="8"/>
      <c r="D28" s="8"/>
      <c r="E28" s="8"/>
      <c r="F28" s="8"/>
      <c r="G28" s="8"/>
      <c r="H28" s="8"/>
      <c r="I28" s="8"/>
      <c r="J28" s="8"/>
      <c r="K28" s="8"/>
      <c r="L28" s="8"/>
      <c r="M28" s="8"/>
      <c r="N28" s="8"/>
      <c r="O28" s="8"/>
      <c r="P28" s="8"/>
    </row>
    <row r="29" spans="1:16" ht="19.5" customHeight="1" x14ac:dyDescent="0.25">
      <c r="A29" s="8"/>
      <c r="B29" s="288" t="s">
        <v>53</v>
      </c>
      <c r="C29" s="288"/>
      <c r="D29" s="288"/>
      <c r="E29" s="288"/>
      <c r="F29" s="288"/>
      <c r="G29" s="288"/>
      <c r="H29" s="288"/>
      <c r="I29" s="288"/>
      <c r="J29" s="8"/>
      <c r="K29" s="288" t="s">
        <v>54</v>
      </c>
      <c r="L29" s="288"/>
      <c r="M29" s="8"/>
      <c r="N29" s="8"/>
      <c r="O29" s="8"/>
      <c r="P29" s="8"/>
    </row>
    <row r="30" spans="1:16" ht="27.75" customHeight="1" x14ac:dyDescent="0.25">
      <c r="A30" s="8"/>
      <c r="B30" s="289" t="s">
        <v>55</v>
      </c>
      <c r="C30" s="289"/>
      <c r="D30" s="289"/>
      <c r="E30" s="3" t="s">
        <v>74</v>
      </c>
      <c r="F30" s="3" t="s">
        <v>57</v>
      </c>
      <c r="G30" s="3" t="s">
        <v>58</v>
      </c>
      <c r="H30" s="3" t="s">
        <v>59</v>
      </c>
      <c r="I30" s="3" t="s">
        <v>75</v>
      </c>
      <c r="J30" s="8"/>
      <c r="K30" s="3" t="s">
        <v>61</v>
      </c>
      <c r="L30" s="3" t="s">
        <v>62</v>
      </c>
      <c r="M30" s="8"/>
      <c r="N30" s="8"/>
      <c r="O30" s="8"/>
      <c r="P30" s="8"/>
    </row>
    <row r="31" spans="1:16" ht="18" customHeight="1" x14ac:dyDescent="0.25">
      <c r="A31" s="8"/>
      <c r="B31" s="289"/>
      <c r="C31" s="289"/>
      <c r="D31" s="289"/>
      <c r="E31" s="3">
        <v>1</v>
      </c>
      <c r="F31" s="3">
        <v>2</v>
      </c>
      <c r="G31" s="3">
        <v>3</v>
      </c>
      <c r="H31" s="3">
        <v>4</v>
      </c>
      <c r="I31" s="3">
        <v>5</v>
      </c>
      <c r="J31" s="8"/>
      <c r="K31" s="4" t="s">
        <v>76</v>
      </c>
      <c r="L31" s="2" t="s">
        <v>77</v>
      </c>
      <c r="M31" s="8"/>
      <c r="N31" s="8"/>
      <c r="O31" s="8"/>
      <c r="P31" s="8"/>
    </row>
    <row r="32" spans="1:16" ht="19.5" customHeight="1" x14ac:dyDescent="0.25">
      <c r="A32" s="8"/>
      <c r="B32" s="290" t="s">
        <v>63</v>
      </c>
      <c r="C32" s="3" t="s">
        <v>78</v>
      </c>
      <c r="D32" s="3">
        <v>1</v>
      </c>
      <c r="E32" s="4">
        <v>2</v>
      </c>
      <c r="F32" s="4">
        <v>3</v>
      </c>
      <c r="G32" s="4">
        <v>4</v>
      </c>
      <c r="H32" s="5">
        <v>5</v>
      </c>
      <c r="I32" s="6">
        <v>6</v>
      </c>
      <c r="J32" s="8"/>
      <c r="K32" s="79" t="s">
        <v>79</v>
      </c>
      <c r="L32" s="2">
        <v>5</v>
      </c>
      <c r="M32" s="8"/>
      <c r="N32" s="8"/>
      <c r="O32" s="8"/>
      <c r="P32" s="8"/>
    </row>
    <row r="33" spans="1:40" ht="18.75" customHeight="1" x14ac:dyDescent="0.25">
      <c r="A33" s="8"/>
      <c r="B33" s="291"/>
      <c r="C33" s="3" t="s">
        <v>80</v>
      </c>
      <c r="D33" s="3">
        <v>2</v>
      </c>
      <c r="E33" s="4">
        <v>3</v>
      </c>
      <c r="F33" s="4">
        <v>4</v>
      </c>
      <c r="G33" s="5">
        <v>5</v>
      </c>
      <c r="H33" s="6">
        <v>6</v>
      </c>
      <c r="I33" s="6">
        <v>7</v>
      </c>
      <c r="J33" s="8"/>
      <c r="K33" s="6" t="s">
        <v>81</v>
      </c>
      <c r="L33" s="2" t="s">
        <v>82</v>
      </c>
      <c r="M33" s="8"/>
      <c r="N33" s="8"/>
      <c r="O33" s="8"/>
      <c r="P33" s="8"/>
    </row>
    <row r="34" spans="1:40" x14ac:dyDescent="0.25">
      <c r="A34" s="8"/>
      <c r="B34" s="291"/>
      <c r="C34" s="3" t="s">
        <v>83</v>
      </c>
      <c r="D34" s="3">
        <v>3</v>
      </c>
      <c r="E34" s="4">
        <v>4</v>
      </c>
      <c r="F34" s="5">
        <v>5</v>
      </c>
      <c r="G34" s="6">
        <v>6</v>
      </c>
      <c r="H34" s="6">
        <v>7</v>
      </c>
      <c r="I34" s="7">
        <v>8</v>
      </c>
      <c r="J34" s="8"/>
      <c r="K34" s="80" t="s">
        <v>84</v>
      </c>
      <c r="L34" s="2" t="s">
        <v>85</v>
      </c>
      <c r="M34" s="8"/>
      <c r="N34" s="8"/>
      <c r="O34" s="8"/>
      <c r="P34" s="8"/>
    </row>
    <row r="35" spans="1:40" ht="18.75" customHeight="1" x14ac:dyDescent="0.25">
      <c r="A35" s="8"/>
      <c r="B35" s="291"/>
      <c r="C35" s="3" t="s">
        <v>86</v>
      </c>
      <c r="D35" s="3">
        <v>4</v>
      </c>
      <c r="E35" s="5">
        <v>5</v>
      </c>
      <c r="F35" s="6">
        <v>6</v>
      </c>
      <c r="G35" s="6">
        <v>7</v>
      </c>
      <c r="H35" s="7">
        <v>8</v>
      </c>
      <c r="I35" s="7">
        <v>9</v>
      </c>
      <c r="J35" s="8"/>
      <c r="K35" s="8"/>
      <c r="L35" s="8"/>
      <c r="M35" s="8"/>
      <c r="N35" s="8"/>
      <c r="O35" s="8"/>
      <c r="P35" s="8"/>
    </row>
    <row r="36" spans="1:40" ht="21" customHeight="1" x14ac:dyDescent="0.25">
      <c r="A36" s="8"/>
      <c r="B36" s="292"/>
      <c r="C36" s="10" t="s">
        <v>87</v>
      </c>
      <c r="D36" s="3">
        <v>5</v>
      </c>
      <c r="E36" s="6">
        <v>6</v>
      </c>
      <c r="F36" s="6">
        <v>7</v>
      </c>
      <c r="G36" s="7">
        <v>8</v>
      </c>
      <c r="H36" s="7">
        <v>9</v>
      </c>
      <c r="I36" s="7">
        <v>10</v>
      </c>
      <c r="J36" s="8"/>
      <c r="K36" s="8"/>
      <c r="L36" s="8"/>
      <c r="M36" s="8"/>
      <c r="N36" s="8"/>
      <c r="O36" s="8"/>
      <c r="P36" s="8"/>
    </row>
    <row r="37" spans="1:40" x14ac:dyDescent="0.25">
      <c r="A37" s="8"/>
      <c r="B37" s="8"/>
      <c r="C37" s="8"/>
      <c r="D37" s="8"/>
      <c r="E37" s="8"/>
      <c r="F37" s="8"/>
      <c r="G37" s="8"/>
      <c r="H37" s="8"/>
      <c r="I37" s="8"/>
      <c r="J37" s="8"/>
      <c r="K37" s="8"/>
      <c r="L37" s="8"/>
      <c r="M37" s="8"/>
      <c r="N37" s="8"/>
      <c r="O37" s="8"/>
      <c r="P37" s="8"/>
    </row>
    <row r="38" spans="1:40" x14ac:dyDescent="0.25">
      <c r="A38" s="8"/>
      <c r="B38" s="8"/>
      <c r="C38" s="8"/>
      <c r="D38" s="8"/>
      <c r="E38" s="8"/>
      <c r="F38" s="8"/>
      <c r="G38" s="8"/>
      <c r="H38" s="8"/>
      <c r="I38" s="8"/>
      <c r="J38" s="8"/>
      <c r="K38" s="8"/>
      <c r="L38" s="8"/>
      <c r="M38" s="8"/>
      <c r="N38" s="8"/>
      <c r="O38" s="8"/>
      <c r="P38" s="8"/>
    </row>
    <row r="39" spans="1:40" ht="18.75" x14ac:dyDescent="0.3">
      <c r="A39" s="307" t="s">
        <v>88</v>
      </c>
      <c r="B39" s="307"/>
      <c r="C39" s="307"/>
      <c r="D39" s="307"/>
      <c r="E39" s="307"/>
      <c r="F39" s="307"/>
      <c r="G39" s="307"/>
      <c r="H39" s="307"/>
      <c r="I39" s="307"/>
      <c r="J39" s="307"/>
      <c r="K39" s="307"/>
      <c r="L39" s="307"/>
      <c r="M39" s="307"/>
      <c r="N39" s="8"/>
      <c r="O39" s="8"/>
      <c r="P39" s="8"/>
    </row>
    <row r="40" spans="1:40" ht="23.25" x14ac:dyDescent="0.25">
      <c r="A40" s="321"/>
      <c r="B40" s="321"/>
      <c r="C40" s="321"/>
      <c r="D40" s="321"/>
      <c r="E40" s="321"/>
      <c r="F40" s="321"/>
      <c r="G40" s="321"/>
      <c r="H40" s="321"/>
      <c r="I40" s="321"/>
      <c r="J40" s="321"/>
      <c r="K40" s="321"/>
      <c r="L40" s="321"/>
      <c r="M40" s="321"/>
      <c r="N40" s="8"/>
      <c r="O40" s="8"/>
      <c r="P40" s="8"/>
    </row>
    <row r="41" spans="1:40" ht="92.25" customHeight="1" x14ac:dyDescent="0.25">
      <c r="A41" s="319" t="s">
        <v>89</v>
      </c>
      <c r="B41" s="319"/>
      <c r="C41" s="319"/>
      <c r="D41" s="319"/>
      <c r="E41" s="319"/>
      <c r="F41" s="319"/>
      <c r="G41" s="319"/>
      <c r="H41" s="319"/>
      <c r="I41" s="319"/>
      <c r="J41" s="319"/>
      <c r="K41" s="319"/>
      <c r="L41" s="319"/>
      <c r="M41" s="319"/>
      <c r="N41" s="319"/>
      <c r="O41" s="8"/>
      <c r="P41" s="8"/>
    </row>
    <row r="42" spans="1:40" x14ac:dyDescent="0.25">
      <c r="A42" s="8"/>
      <c r="B42" s="8"/>
      <c r="C42" s="8"/>
      <c r="D42" s="8"/>
      <c r="E42" s="8"/>
      <c r="F42" s="8"/>
      <c r="G42" s="8"/>
      <c r="H42" s="8"/>
      <c r="I42" s="8"/>
      <c r="J42" s="8"/>
      <c r="K42" s="8"/>
      <c r="L42" s="8"/>
      <c r="M42" s="8"/>
      <c r="N42" s="8"/>
      <c r="O42" s="8"/>
      <c r="P42" s="8"/>
    </row>
    <row r="43" spans="1:40" ht="21" x14ac:dyDescent="0.35">
      <c r="A43" s="322"/>
      <c r="B43" s="322"/>
      <c r="C43" s="322"/>
      <c r="D43" s="322"/>
      <c r="E43" s="322"/>
      <c r="F43" s="322"/>
      <c r="G43" s="322"/>
      <c r="H43" s="322"/>
      <c r="I43" s="322"/>
      <c r="J43" s="322"/>
      <c r="K43" s="322"/>
      <c r="L43" s="322"/>
      <c r="M43" s="322"/>
      <c r="N43" s="8"/>
      <c r="O43" s="8"/>
      <c r="P43" s="8"/>
    </row>
    <row r="44" spans="1:40" x14ac:dyDescent="0.25">
      <c r="A44" s="8"/>
      <c r="B44" s="8"/>
      <c r="C44" s="8"/>
      <c r="D44" s="8"/>
      <c r="E44" s="8"/>
      <c r="F44" s="8"/>
      <c r="G44" s="8"/>
      <c r="H44" s="8"/>
      <c r="I44" s="8"/>
      <c r="J44" s="8"/>
      <c r="K44" s="8"/>
      <c r="L44" s="8"/>
      <c r="M44" s="8"/>
      <c r="N44" s="8"/>
      <c r="O44" s="8"/>
      <c r="P44" s="8"/>
    </row>
    <row r="45" spans="1:40" ht="15" customHeight="1" x14ac:dyDescent="0.25">
      <c r="A45" s="8"/>
      <c r="B45" s="288" t="s">
        <v>90</v>
      </c>
      <c r="C45" s="288"/>
      <c r="D45" s="288"/>
      <c r="E45" s="288"/>
      <c r="F45" s="288"/>
      <c r="G45" s="288"/>
      <c r="H45" s="288"/>
      <c r="I45" s="8"/>
      <c r="J45" s="320" t="s">
        <v>54</v>
      </c>
      <c r="K45" s="297"/>
      <c r="L45" s="297"/>
      <c r="M45" s="297"/>
      <c r="N45" s="297"/>
      <c r="O45" s="8"/>
      <c r="P45" s="8"/>
    </row>
    <row r="46" spans="1:40" ht="24" x14ac:dyDescent="0.25">
      <c r="A46" s="8"/>
      <c r="B46" s="289" t="s">
        <v>55</v>
      </c>
      <c r="C46" s="289"/>
      <c r="D46" s="289"/>
      <c r="E46" s="3" t="s">
        <v>74</v>
      </c>
      <c r="F46" s="3" t="s">
        <v>58</v>
      </c>
      <c r="G46" s="3" t="s">
        <v>91</v>
      </c>
      <c r="H46" s="3" t="s">
        <v>70</v>
      </c>
      <c r="I46" s="8"/>
      <c r="J46" s="3" t="s">
        <v>61</v>
      </c>
      <c r="K46" s="3" t="s">
        <v>62</v>
      </c>
      <c r="L46" s="289" t="s">
        <v>92</v>
      </c>
      <c r="M46" s="289"/>
      <c r="N46" s="289"/>
      <c r="O46" s="8"/>
      <c r="P46" s="8"/>
      <c r="AA46" s="303"/>
      <c r="AB46" s="303"/>
      <c r="AC46" s="303"/>
      <c r="AD46" s="303"/>
      <c r="AE46" s="303"/>
      <c r="AF46" s="303"/>
      <c r="AG46" s="303"/>
      <c r="AH46" s="303"/>
      <c r="AJ46" s="303"/>
      <c r="AK46" s="303"/>
      <c r="AL46" s="303"/>
      <c r="AM46" s="303"/>
      <c r="AN46" s="303"/>
    </row>
    <row r="47" spans="1:40" ht="56.25" customHeight="1" x14ac:dyDescent="0.25">
      <c r="A47" s="8"/>
      <c r="B47" s="289"/>
      <c r="C47" s="289"/>
      <c r="D47" s="289"/>
      <c r="E47" s="3">
        <v>1</v>
      </c>
      <c r="F47" s="3">
        <v>2</v>
      </c>
      <c r="G47" s="3">
        <v>3</v>
      </c>
      <c r="H47" s="3">
        <v>4</v>
      </c>
      <c r="I47" s="8"/>
      <c r="J47" s="4" t="s">
        <v>76</v>
      </c>
      <c r="K47" s="63">
        <v>1.2</v>
      </c>
      <c r="L47" s="323" t="s">
        <v>93</v>
      </c>
      <c r="M47" s="323"/>
      <c r="N47" s="323"/>
      <c r="O47" s="8"/>
      <c r="P47" s="8"/>
      <c r="AA47" s="303"/>
      <c r="AB47" s="303"/>
      <c r="AC47" s="303"/>
      <c r="AD47" s="103"/>
      <c r="AE47" s="103"/>
      <c r="AF47" s="103"/>
      <c r="AG47" s="103"/>
      <c r="AH47" s="103"/>
      <c r="AJ47" s="103"/>
      <c r="AK47" s="103"/>
      <c r="AL47" s="303"/>
      <c r="AM47" s="303"/>
      <c r="AN47" s="303"/>
    </row>
    <row r="48" spans="1:40" ht="78.75" customHeight="1" x14ac:dyDescent="0.25">
      <c r="A48" s="8"/>
      <c r="B48" s="290" t="s">
        <v>63</v>
      </c>
      <c r="C48" s="3" t="s">
        <v>71</v>
      </c>
      <c r="D48" s="3">
        <v>4</v>
      </c>
      <c r="E48" s="5">
        <v>4</v>
      </c>
      <c r="F48" s="64">
        <v>8</v>
      </c>
      <c r="G48" s="7">
        <v>12</v>
      </c>
      <c r="H48" s="7">
        <v>16</v>
      </c>
      <c r="I48" s="8"/>
      <c r="J48" s="5" t="s">
        <v>79</v>
      </c>
      <c r="K48" s="63">
        <v>3.4</v>
      </c>
      <c r="L48" s="323" t="s">
        <v>94</v>
      </c>
      <c r="M48" s="323"/>
      <c r="N48" s="323"/>
      <c r="O48" s="8"/>
      <c r="P48" s="8"/>
      <c r="AA48" s="303"/>
      <c r="AB48" s="303"/>
      <c r="AC48" s="303"/>
      <c r="AD48" s="103"/>
      <c r="AE48" s="103"/>
      <c r="AF48" s="103"/>
      <c r="AG48" s="103"/>
      <c r="AH48" s="103"/>
      <c r="AJ48" s="104"/>
      <c r="AK48" s="104"/>
      <c r="AL48" s="301"/>
      <c r="AM48" s="301"/>
      <c r="AN48" s="301"/>
    </row>
    <row r="49" spans="1:40" ht="78.75" customHeight="1" x14ac:dyDescent="0.25">
      <c r="A49" s="8"/>
      <c r="B49" s="291"/>
      <c r="C49" s="3" t="s">
        <v>69</v>
      </c>
      <c r="D49" s="3">
        <v>3</v>
      </c>
      <c r="E49" s="5">
        <v>3</v>
      </c>
      <c r="F49" s="64">
        <v>6</v>
      </c>
      <c r="G49" s="64">
        <v>9</v>
      </c>
      <c r="H49" s="7">
        <v>12</v>
      </c>
      <c r="I49" s="8"/>
      <c r="J49" s="6" t="s">
        <v>81</v>
      </c>
      <c r="K49" s="63">
        <v>6.9</v>
      </c>
      <c r="L49" s="323" t="s">
        <v>95</v>
      </c>
      <c r="M49" s="323"/>
      <c r="N49" s="323"/>
      <c r="O49" s="8"/>
      <c r="P49" s="8"/>
      <c r="AA49" s="302"/>
      <c r="AB49" s="103"/>
      <c r="AC49" s="103"/>
      <c r="AD49" s="104"/>
      <c r="AE49" s="104"/>
      <c r="AF49" s="104"/>
      <c r="AG49" s="104"/>
      <c r="AH49" s="104"/>
      <c r="AJ49" s="104"/>
      <c r="AK49" s="104"/>
      <c r="AL49" s="301"/>
      <c r="AM49" s="301"/>
      <c r="AN49" s="301"/>
    </row>
    <row r="50" spans="1:40" ht="112.5" customHeight="1" x14ac:dyDescent="0.25">
      <c r="A50" s="8"/>
      <c r="B50" s="291"/>
      <c r="C50" s="3" t="s">
        <v>67</v>
      </c>
      <c r="D50" s="3">
        <v>2</v>
      </c>
      <c r="E50" s="4">
        <v>2</v>
      </c>
      <c r="F50" s="5">
        <v>4</v>
      </c>
      <c r="G50" s="6">
        <v>6</v>
      </c>
      <c r="H50" s="64">
        <v>8</v>
      </c>
      <c r="I50" s="8"/>
      <c r="J50" s="7" t="s">
        <v>84</v>
      </c>
      <c r="K50" s="63">
        <v>12.16</v>
      </c>
      <c r="L50" s="323" t="s">
        <v>96</v>
      </c>
      <c r="M50" s="323"/>
      <c r="N50" s="323"/>
      <c r="O50" s="8"/>
      <c r="P50" s="8"/>
      <c r="AA50" s="302"/>
      <c r="AB50" s="103"/>
      <c r="AC50" s="103"/>
      <c r="AD50" s="104"/>
      <c r="AE50" s="104"/>
      <c r="AF50" s="104"/>
      <c r="AG50" s="104"/>
      <c r="AH50" s="104"/>
      <c r="AJ50" s="104"/>
      <c r="AK50" s="104"/>
      <c r="AL50" s="301"/>
      <c r="AM50" s="301"/>
      <c r="AN50" s="301"/>
    </row>
    <row r="51" spans="1:40" ht="51" customHeight="1" x14ac:dyDescent="0.25">
      <c r="A51" s="8"/>
      <c r="B51" s="292"/>
      <c r="C51" s="3" t="s">
        <v>97</v>
      </c>
      <c r="D51" s="3">
        <v>1</v>
      </c>
      <c r="E51" s="4">
        <v>1</v>
      </c>
      <c r="F51" s="4">
        <v>2</v>
      </c>
      <c r="G51" s="5">
        <v>3</v>
      </c>
      <c r="H51" s="5">
        <v>4</v>
      </c>
      <c r="I51" s="8"/>
      <c r="J51" s="8"/>
      <c r="K51" s="8"/>
      <c r="L51" s="8"/>
      <c r="M51" s="8"/>
      <c r="N51" s="8"/>
      <c r="O51" s="8"/>
      <c r="P51" s="8"/>
      <c r="AA51" s="302"/>
      <c r="AB51" s="103"/>
      <c r="AC51" s="103"/>
      <c r="AD51" s="104"/>
      <c r="AE51" s="104"/>
      <c r="AF51" s="104"/>
      <c r="AG51" s="104"/>
      <c r="AH51" s="104"/>
      <c r="AJ51" s="104"/>
      <c r="AK51" s="104"/>
      <c r="AL51" s="301"/>
      <c r="AM51" s="301"/>
      <c r="AN51" s="301"/>
    </row>
    <row r="52" spans="1:40" x14ac:dyDescent="0.25">
      <c r="A52" s="8"/>
      <c r="B52" s="8"/>
      <c r="C52" s="8"/>
      <c r="D52" s="8"/>
      <c r="E52" s="8"/>
      <c r="F52" s="8"/>
      <c r="G52" s="8"/>
      <c r="H52" s="8"/>
      <c r="I52" s="8"/>
      <c r="J52" s="8"/>
      <c r="K52" s="8"/>
      <c r="L52" s="8"/>
      <c r="M52" s="8"/>
      <c r="N52" s="8"/>
      <c r="O52" s="8"/>
      <c r="P52" s="8"/>
      <c r="AA52" s="302"/>
      <c r="AB52" s="103"/>
      <c r="AC52" s="103"/>
      <c r="AD52" s="104"/>
      <c r="AE52" s="104"/>
      <c r="AF52" s="104"/>
      <c r="AG52" s="104"/>
      <c r="AH52" s="104"/>
    </row>
    <row r="53" spans="1:40" ht="23.25" x14ac:dyDescent="0.25">
      <c r="A53" s="304"/>
      <c r="B53" s="304"/>
      <c r="C53" s="304"/>
      <c r="D53" s="304"/>
      <c r="E53" s="304"/>
      <c r="F53" s="304"/>
      <c r="G53" s="304"/>
      <c r="H53" s="304"/>
      <c r="I53" s="304"/>
      <c r="J53" s="304"/>
      <c r="K53" s="304"/>
      <c r="L53" s="304"/>
      <c r="M53" s="304"/>
      <c r="N53" s="304"/>
      <c r="O53" s="8"/>
      <c r="P53" s="8"/>
      <c r="AA53" s="302"/>
      <c r="AB53" s="103"/>
      <c r="AC53" s="103"/>
      <c r="AD53" s="104"/>
      <c r="AE53" s="104"/>
      <c r="AF53" s="104"/>
      <c r="AG53" s="104"/>
      <c r="AH53" s="104"/>
    </row>
    <row r="54" spans="1:40" x14ac:dyDescent="0.25">
      <c r="A54" s="8"/>
      <c r="B54" s="8"/>
      <c r="C54" s="8"/>
      <c r="D54" s="8"/>
      <c r="E54" s="8"/>
      <c r="F54" s="8"/>
      <c r="G54" s="8"/>
      <c r="H54" s="8"/>
      <c r="I54" s="8"/>
      <c r="J54" s="8"/>
      <c r="K54" s="8"/>
      <c r="L54" s="8"/>
      <c r="M54" s="8"/>
      <c r="N54" s="8"/>
      <c r="O54" s="8"/>
      <c r="P54" s="8"/>
    </row>
    <row r="55" spans="1:40" ht="15.75" x14ac:dyDescent="0.25">
      <c r="A55" s="325" t="s">
        <v>98</v>
      </c>
      <c r="B55" s="325"/>
      <c r="C55" s="325"/>
      <c r="D55" s="325"/>
      <c r="E55" s="325"/>
      <c r="F55" s="325"/>
      <c r="G55" s="325"/>
      <c r="H55" s="325"/>
      <c r="I55" s="325"/>
      <c r="J55" s="325"/>
      <c r="K55" s="325"/>
      <c r="L55" s="325"/>
      <c r="M55" s="8"/>
      <c r="N55" s="8"/>
      <c r="O55" s="8"/>
      <c r="P55" s="8"/>
    </row>
    <row r="56" spans="1:40" ht="72.75" customHeight="1" x14ac:dyDescent="0.25">
      <c r="A56" s="305" t="s">
        <v>99</v>
      </c>
      <c r="B56" s="306"/>
      <c r="C56" s="306"/>
      <c r="D56" s="306"/>
      <c r="E56" s="306"/>
      <c r="F56" s="306"/>
      <c r="G56" s="306"/>
      <c r="H56" s="306"/>
      <c r="I56" s="306"/>
      <c r="J56" s="306"/>
      <c r="K56" s="306"/>
      <c r="L56" s="306"/>
      <c r="M56" s="8"/>
      <c r="N56" s="8"/>
      <c r="O56" s="8"/>
      <c r="P56" s="8"/>
    </row>
    <row r="57" spans="1:40" x14ac:dyDescent="0.25">
      <c r="A57" s="114" t="s">
        <v>100</v>
      </c>
      <c r="B57" s="8"/>
      <c r="C57" s="8"/>
      <c r="D57" s="8"/>
      <c r="E57" s="8"/>
      <c r="F57" s="8"/>
      <c r="G57" s="8"/>
      <c r="H57" s="8"/>
      <c r="I57" s="8"/>
      <c r="J57" s="8"/>
      <c r="K57" s="8"/>
      <c r="L57" s="8"/>
      <c r="M57" s="8"/>
      <c r="N57" s="8"/>
      <c r="O57" s="8"/>
      <c r="P57" s="8"/>
    </row>
    <row r="58" spans="1:40" ht="15.75" x14ac:dyDescent="0.25">
      <c r="A58" s="325"/>
      <c r="B58" s="325"/>
      <c r="C58" s="325"/>
      <c r="D58" s="325"/>
      <c r="E58" s="325"/>
      <c r="F58" s="325"/>
      <c r="G58" s="325"/>
      <c r="H58" s="325"/>
      <c r="I58" s="325"/>
      <c r="J58" s="325"/>
      <c r="K58" s="325"/>
      <c r="L58" s="325"/>
      <c r="M58" s="8"/>
      <c r="N58" s="8"/>
      <c r="O58" s="8"/>
      <c r="P58" s="8"/>
    </row>
    <row r="59" spans="1:40" hidden="1" x14ac:dyDescent="0.25">
      <c r="A59" s="8"/>
      <c r="B59" s="8"/>
      <c r="C59" s="8"/>
      <c r="D59" s="8"/>
      <c r="E59" s="8"/>
      <c r="F59" s="8"/>
      <c r="G59" s="8"/>
      <c r="H59" s="8"/>
      <c r="I59" s="8"/>
      <c r="J59" s="8"/>
      <c r="K59" s="8"/>
      <c r="L59" s="8"/>
      <c r="M59" s="8"/>
      <c r="N59" s="8"/>
      <c r="O59" s="8"/>
      <c r="P59" s="8"/>
    </row>
    <row r="60" spans="1:40" ht="15" hidden="1" customHeight="1" x14ac:dyDescent="0.25">
      <c r="A60" s="8"/>
      <c r="B60" s="288" t="s">
        <v>53</v>
      </c>
      <c r="C60" s="288"/>
      <c r="D60" s="288"/>
      <c r="E60" s="288"/>
      <c r="F60" s="288"/>
      <c r="G60" s="288"/>
      <c r="H60" s="8"/>
      <c r="I60" s="320" t="s">
        <v>54</v>
      </c>
      <c r="J60" s="297"/>
      <c r="K60" s="297"/>
      <c r="L60" s="297"/>
      <c r="M60" s="297"/>
      <c r="N60" s="297"/>
      <c r="O60" s="8"/>
      <c r="P60" s="8"/>
    </row>
    <row r="61" spans="1:40" ht="34.5" hidden="1" customHeight="1" x14ac:dyDescent="0.25">
      <c r="A61" s="8"/>
      <c r="B61" s="289" t="s">
        <v>55</v>
      </c>
      <c r="C61" s="289"/>
      <c r="D61" s="289"/>
      <c r="E61" s="3" t="s">
        <v>58</v>
      </c>
      <c r="F61" s="3" t="s">
        <v>59</v>
      </c>
      <c r="G61" s="3" t="s">
        <v>60</v>
      </c>
      <c r="H61" s="8"/>
      <c r="I61" s="3" t="s">
        <v>61</v>
      </c>
      <c r="J61" s="3" t="s">
        <v>62</v>
      </c>
      <c r="K61" s="289" t="s">
        <v>101</v>
      </c>
      <c r="L61" s="289"/>
      <c r="M61" s="289"/>
      <c r="N61" s="289"/>
      <c r="O61" s="8"/>
      <c r="P61" s="8"/>
    </row>
    <row r="62" spans="1:40" ht="65.25" hidden="1" customHeight="1" x14ac:dyDescent="0.25">
      <c r="A62" s="8"/>
      <c r="B62" s="289"/>
      <c r="C62" s="289"/>
      <c r="D62" s="289"/>
      <c r="E62" s="81">
        <v>5</v>
      </c>
      <c r="F62" s="81">
        <v>10</v>
      </c>
      <c r="G62" s="81">
        <v>20</v>
      </c>
      <c r="H62" s="8"/>
      <c r="I62" s="4" t="s">
        <v>65</v>
      </c>
      <c r="J62" s="69" t="s">
        <v>102</v>
      </c>
      <c r="K62" s="324" t="s">
        <v>103</v>
      </c>
      <c r="L62" s="324"/>
      <c r="M62" s="324"/>
      <c r="N62" s="324"/>
      <c r="O62" s="8"/>
      <c r="P62" s="8"/>
    </row>
    <row r="63" spans="1:40" ht="94.5" hidden="1" customHeight="1" x14ac:dyDescent="0.25">
      <c r="A63" s="8"/>
      <c r="B63" s="290" t="s">
        <v>63</v>
      </c>
      <c r="C63" s="62" t="s">
        <v>104</v>
      </c>
      <c r="D63" s="3">
        <v>1</v>
      </c>
      <c r="E63" s="4">
        <v>5</v>
      </c>
      <c r="F63" s="4">
        <v>10</v>
      </c>
      <c r="G63" s="5">
        <v>20</v>
      </c>
      <c r="H63" s="8"/>
      <c r="I63" s="5" t="s">
        <v>66</v>
      </c>
      <c r="J63" s="105" t="s">
        <v>105</v>
      </c>
      <c r="K63" s="324" t="s">
        <v>106</v>
      </c>
      <c r="L63" s="324"/>
      <c r="M63" s="324"/>
      <c r="N63" s="324"/>
      <c r="O63" s="8"/>
      <c r="P63" s="8"/>
    </row>
    <row r="64" spans="1:40" ht="94.5" hidden="1" customHeight="1" x14ac:dyDescent="0.25">
      <c r="A64" s="8"/>
      <c r="B64" s="291"/>
      <c r="C64" s="62" t="s">
        <v>80</v>
      </c>
      <c r="D64" s="3">
        <v>2</v>
      </c>
      <c r="E64" s="4">
        <v>10</v>
      </c>
      <c r="F64" s="5">
        <v>20</v>
      </c>
      <c r="G64" s="64">
        <v>40</v>
      </c>
      <c r="H64" s="8"/>
      <c r="I64" s="6" t="s">
        <v>69</v>
      </c>
      <c r="J64" s="69" t="s">
        <v>107</v>
      </c>
      <c r="K64" s="324" t="s">
        <v>108</v>
      </c>
      <c r="L64" s="324"/>
      <c r="M64" s="324"/>
      <c r="N64" s="324"/>
      <c r="O64" s="8"/>
      <c r="P64" s="8"/>
    </row>
    <row r="65" spans="1:39" ht="122.25" hidden="1" customHeight="1" x14ac:dyDescent="0.25">
      <c r="A65" s="8"/>
      <c r="B65" s="291"/>
      <c r="C65" s="62" t="s">
        <v>83</v>
      </c>
      <c r="D65" s="3">
        <v>3</v>
      </c>
      <c r="E65" s="4">
        <v>15</v>
      </c>
      <c r="F65" s="64">
        <v>30</v>
      </c>
      <c r="G65" s="7">
        <v>60</v>
      </c>
      <c r="H65" s="8"/>
      <c r="I65" s="7" t="s">
        <v>70</v>
      </c>
      <c r="J65" s="2" t="s">
        <v>109</v>
      </c>
      <c r="K65" s="324" t="s">
        <v>110</v>
      </c>
      <c r="L65" s="324"/>
      <c r="M65" s="324"/>
      <c r="N65" s="324"/>
      <c r="O65" s="8"/>
      <c r="P65" s="8"/>
    </row>
    <row r="66" spans="1:39" ht="60" hidden="1" customHeight="1" x14ac:dyDescent="0.25">
      <c r="A66" s="8"/>
      <c r="B66" s="291"/>
      <c r="C66" s="62" t="s">
        <v>86</v>
      </c>
      <c r="D66" s="3">
        <v>4</v>
      </c>
      <c r="E66" s="5">
        <v>20</v>
      </c>
      <c r="F66" s="64">
        <v>40</v>
      </c>
      <c r="G66" s="7">
        <v>80</v>
      </c>
      <c r="H66" s="8"/>
      <c r="I66" s="8"/>
      <c r="J66" s="8"/>
      <c r="K66" s="8"/>
      <c r="L66" s="8"/>
      <c r="M66" s="8"/>
      <c r="N66" s="8"/>
      <c r="O66" s="8"/>
      <c r="P66" s="8"/>
    </row>
    <row r="67" spans="1:39" ht="59.25" hidden="1" customHeight="1" x14ac:dyDescent="0.25">
      <c r="A67" s="8"/>
      <c r="B67" s="292"/>
      <c r="C67" s="62" t="s">
        <v>111</v>
      </c>
      <c r="D67" s="3">
        <v>5</v>
      </c>
      <c r="E67" s="5">
        <v>25</v>
      </c>
      <c r="F67" s="64">
        <v>50</v>
      </c>
      <c r="G67" s="7">
        <v>100</v>
      </c>
      <c r="H67" s="8"/>
      <c r="I67" s="8"/>
      <c r="J67" s="8"/>
      <c r="K67" s="8"/>
      <c r="L67" s="8"/>
      <c r="M67" s="8"/>
      <c r="N67" s="8"/>
      <c r="O67" s="8"/>
      <c r="P67" s="8"/>
    </row>
    <row r="68" spans="1:39" hidden="1" x14ac:dyDescent="0.25">
      <c r="A68" s="8"/>
      <c r="B68" s="8"/>
      <c r="C68" s="8"/>
      <c r="D68" s="8"/>
      <c r="E68" s="8"/>
      <c r="F68" s="8"/>
      <c r="G68" s="8"/>
      <c r="H68" s="8"/>
      <c r="I68" s="8"/>
      <c r="J68" s="8"/>
      <c r="K68" s="8"/>
      <c r="L68" s="8"/>
      <c r="M68" s="8"/>
      <c r="N68" s="8"/>
      <c r="O68" s="8"/>
      <c r="P68" s="8"/>
    </row>
    <row r="69" spans="1:39" x14ac:dyDescent="0.25">
      <c r="A69" s="8"/>
      <c r="B69" s="8"/>
      <c r="C69" s="8"/>
      <c r="D69" s="8"/>
      <c r="E69" s="8"/>
      <c r="F69" s="8"/>
      <c r="G69" s="8"/>
      <c r="H69" s="8"/>
      <c r="I69" s="8"/>
      <c r="J69" s="8"/>
      <c r="K69" s="8"/>
      <c r="L69" s="8"/>
      <c r="M69" s="8"/>
      <c r="N69" s="8"/>
      <c r="O69" s="8"/>
      <c r="P69" s="8"/>
    </row>
    <row r="70" spans="1:39" x14ac:dyDescent="0.25">
      <c r="A70" s="8"/>
      <c r="B70" s="288" t="s">
        <v>53</v>
      </c>
      <c r="C70" s="288"/>
      <c r="D70" s="288"/>
      <c r="E70" s="288"/>
      <c r="F70" s="288"/>
      <c r="G70" s="288"/>
      <c r="H70" s="288"/>
      <c r="I70" s="288"/>
      <c r="J70" s="8"/>
      <c r="K70" s="296" t="s">
        <v>54</v>
      </c>
      <c r="L70" s="296"/>
      <c r="M70" s="296"/>
      <c r="N70" s="296"/>
      <c r="O70" s="296"/>
      <c r="P70" s="296"/>
      <c r="AF70" s="288" t="s">
        <v>53</v>
      </c>
      <c r="AG70" s="288"/>
      <c r="AH70" s="288"/>
      <c r="AI70" s="288"/>
      <c r="AJ70" s="288"/>
      <c r="AK70" s="288"/>
      <c r="AL70" s="288"/>
      <c r="AM70" s="288"/>
    </row>
    <row r="71" spans="1:39" ht="19.5" customHeight="1" x14ac:dyDescent="0.25">
      <c r="A71" s="8"/>
      <c r="B71" s="289" t="s">
        <v>55</v>
      </c>
      <c r="C71" s="289"/>
      <c r="D71" s="289"/>
      <c r="E71" s="3" t="s">
        <v>74</v>
      </c>
      <c r="F71" s="3" t="s">
        <v>57</v>
      </c>
      <c r="G71" s="3" t="s">
        <v>58</v>
      </c>
      <c r="H71" s="3" t="s">
        <v>59</v>
      </c>
      <c r="I71" s="3" t="s">
        <v>60</v>
      </c>
      <c r="J71" s="8"/>
      <c r="K71" s="297"/>
      <c r="L71" s="297"/>
      <c r="M71" s="297"/>
      <c r="N71" s="297"/>
      <c r="O71" s="297"/>
      <c r="P71" s="297"/>
      <c r="AF71" s="289" t="s">
        <v>55</v>
      </c>
      <c r="AG71" s="289"/>
      <c r="AH71" s="289"/>
      <c r="AI71" s="3" t="s">
        <v>74</v>
      </c>
      <c r="AJ71" s="3" t="s">
        <v>57</v>
      </c>
      <c r="AK71" s="3" t="s">
        <v>58</v>
      </c>
      <c r="AL71" s="3" t="s">
        <v>59</v>
      </c>
      <c r="AM71" s="3" t="s">
        <v>60</v>
      </c>
    </row>
    <row r="72" spans="1:39" ht="25.5" customHeight="1" x14ac:dyDescent="0.25">
      <c r="A72" s="8"/>
      <c r="B72" s="289"/>
      <c r="C72" s="289"/>
      <c r="D72" s="289"/>
      <c r="E72" s="3">
        <v>1</v>
      </c>
      <c r="F72" s="3">
        <v>2</v>
      </c>
      <c r="G72" s="3">
        <v>5</v>
      </c>
      <c r="H72" s="3">
        <v>15</v>
      </c>
      <c r="I72" s="3">
        <v>40</v>
      </c>
      <c r="J72" s="8"/>
      <c r="K72" s="3" t="s">
        <v>61</v>
      </c>
      <c r="L72" s="3" t="s">
        <v>62</v>
      </c>
      <c r="M72" s="289" t="s">
        <v>101</v>
      </c>
      <c r="N72" s="289"/>
      <c r="O72" s="289"/>
      <c r="P72" s="289"/>
      <c r="AF72" s="289"/>
      <c r="AG72" s="289"/>
      <c r="AH72" s="289"/>
      <c r="AI72" s="3">
        <v>1</v>
      </c>
      <c r="AJ72" s="3">
        <v>2</v>
      </c>
      <c r="AK72" s="3">
        <v>5</v>
      </c>
      <c r="AL72" s="3">
        <v>15</v>
      </c>
      <c r="AM72" s="3">
        <v>40</v>
      </c>
    </row>
    <row r="73" spans="1:39" ht="39.950000000000003" customHeight="1" x14ac:dyDescent="0.25">
      <c r="A73" s="8"/>
      <c r="B73" s="290" t="s">
        <v>63</v>
      </c>
      <c r="C73" s="3" t="s">
        <v>104</v>
      </c>
      <c r="D73" s="3">
        <v>1</v>
      </c>
      <c r="E73" s="4"/>
      <c r="F73" s="4"/>
      <c r="G73" s="5"/>
      <c r="H73" s="6"/>
      <c r="I73" s="7"/>
      <c r="J73" s="8"/>
      <c r="K73" s="4" t="s">
        <v>65</v>
      </c>
      <c r="L73" s="105" t="s">
        <v>112</v>
      </c>
      <c r="M73" s="298" t="s">
        <v>103</v>
      </c>
      <c r="N73" s="299"/>
      <c r="O73" s="299"/>
      <c r="P73" s="300"/>
      <c r="AF73" s="290" t="s">
        <v>63</v>
      </c>
      <c r="AG73" s="3" t="s">
        <v>104</v>
      </c>
      <c r="AH73" s="3">
        <v>1</v>
      </c>
      <c r="AI73" s="4">
        <f>$AH$73*AI72</f>
        <v>1</v>
      </c>
      <c r="AJ73" s="4">
        <f>$AH$73*AJ72</f>
        <v>2</v>
      </c>
      <c r="AK73" s="5">
        <f>$AH$73*AK72</f>
        <v>5</v>
      </c>
      <c r="AL73" s="6">
        <f>$AH$73*AL72</f>
        <v>15</v>
      </c>
      <c r="AM73" s="7">
        <f>$AH$73*AM72</f>
        <v>40</v>
      </c>
    </row>
    <row r="74" spans="1:39" ht="39.950000000000003" customHeight="1" x14ac:dyDescent="0.25">
      <c r="A74" s="8"/>
      <c r="B74" s="291"/>
      <c r="C74" s="3" t="s">
        <v>80</v>
      </c>
      <c r="D74" s="3">
        <v>2</v>
      </c>
      <c r="E74" s="4"/>
      <c r="F74" s="4"/>
      <c r="G74" s="5"/>
      <c r="H74" s="6"/>
      <c r="I74" s="7"/>
      <c r="J74" s="8"/>
      <c r="K74" s="5" t="s">
        <v>66</v>
      </c>
      <c r="L74" s="105" t="s">
        <v>113</v>
      </c>
      <c r="M74" s="298" t="s">
        <v>114</v>
      </c>
      <c r="N74" s="299"/>
      <c r="O74" s="299"/>
      <c r="P74" s="300"/>
      <c r="AF74" s="291"/>
      <c r="AG74" s="3" t="s">
        <v>80</v>
      </c>
      <c r="AH74" s="3">
        <v>2</v>
      </c>
      <c r="AI74" s="4">
        <f>$AH$74*AI72</f>
        <v>2</v>
      </c>
      <c r="AJ74" s="4">
        <f>$AH$74*AJ72</f>
        <v>4</v>
      </c>
      <c r="AK74" s="5">
        <f>$AH$74*AK72</f>
        <v>10</v>
      </c>
      <c r="AL74" s="6">
        <f>$AH$74*AL72</f>
        <v>30</v>
      </c>
      <c r="AM74" s="7">
        <f>$AH$74*AM72</f>
        <v>80</v>
      </c>
    </row>
    <row r="75" spans="1:39" ht="39.950000000000003" customHeight="1" x14ac:dyDescent="0.25">
      <c r="A75" s="8"/>
      <c r="B75" s="291"/>
      <c r="C75" s="3" t="s">
        <v>83</v>
      </c>
      <c r="D75" s="3">
        <v>3</v>
      </c>
      <c r="E75" s="4"/>
      <c r="F75" s="5"/>
      <c r="G75" s="6"/>
      <c r="H75" s="7"/>
      <c r="I75" s="7"/>
      <c r="J75" s="8"/>
      <c r="K75" s="6" t="s">
        <v>69</v>
      </c>
      <c r="L75" s="69" t="s">
        <v>115</v>
      </c>
      <c r="M75" s="298" t="s">
        <v>116</v>
      </c>
      <c r="N75" s="299"/>
      <c r="O75" s="299"/>
      <c r="P75" s="300"/>
      <c r="AF75" s="291"/>
      <c r="AG75" s="3" t="s">
        <v>83</v>
      </c>
      <c r="AH75" s="3">
        <v>3</v>
      </c>
      <c r="AI75" s="4">
        <f>$AH$75*AI72</f>
        <v>3</v>
      </c>
      <c r="AJ75" s="5">
        <f>$AH$75*AJ72</f>
        <v>6</v>
      </c>
      <c r="AK75" s="6">
        <f>$AH$75*AK72</f>
        <v>15</v>
      </c>
      <c r="AL75" s="7">
        <f>$AH$75*AL72</f>
        <v>45</v>
      </c>
      <c r="AM75" s="7">
        <f>$AH$75*AM72</f>
        <v>120</v>
      </c>
    </row>
    <row r="76" spans="1:39" ht="39.950000000000003" customHeight="1" x14ac:dyDescent="0.25">
      <c r="A76" s="8"/>
      <c r="B76" s="291"/>
      <c r="C76" s="3" t="s">
        <v>86</v>
      </c>
      <c r="D76" s="3">
        <v>6</v>
      </c>
      <c r="E76" s="5"/>
      <c r="F76" s="6"/>
      <c r="G76" s="6"/>
      <c r="H76" s="7"/>
      <c r="I76" s="7"/>
      <c r="J76" s="8"/>
      <c r="K76" s="7" t="s">
        <v>70</v>
      </c>
      <c r="L76" s="2" t="s">
        <v>117</v>
      </c>
      <c r="M76" s="293" t="s">
        <v>118</v>
      </c>
      <c r="N76" s="294"/>
      <c r="O76" s="294"/>
      <c r="P76" s="295"/>
      <c r="AF76" s="291"/>
      <c r="AG76" s="3" t="s">
        <v>86</v>
      </c>
      <c r="AH76" s="3">
        <v>6</v>
      </c>
      <c r="AI76" s="5">
        <f>$AH$76*AI72</f>
        <v>6</v>
      </c>
      <c r="AJ76" s="6">
        <f>$AH$76*AJ72</f>
        <v>12</v>
      </c>
      <c r="AK76" s="6">
        <f>$AH$76*AK72</f>
        <v>30</v>
      </c>
      <c r="AL76" s="7">
        <f>$AH$76*AL72</f>
        <v>90</v>
      </c>
      <c r="AM76" s="7">
        <f>$AH$76*AM72</f>
        <v>240</v>
      </c>
    </row>
    <row r="77" spans="1:39" ht="39.950000000000003" customHeight="1" x14ac:dyDescent="0.25">
      <c r="A77" s="8"/>
      <c r="B77" s="292"/>
      <c r="C77" s="10" t="s">
        <v>111</v>
      </c>
      <c r="D77" s="3">
        <v>15</v>
      </c>
      <c r="E77" s="6"/>
      <c r="F77" s="6"/>
      <c r="G77" s="7"/>
      <c r="H77" s="7"/>
      <c r="I77" s="7"/>
      <c r="J77" s="8"/>
      <c r="K77" s="8"/>
      <c r="L77" s="8"/>
      <c r="M77" s="8"/>
      <c r="N77" s="8"/>
      <c r="O77" s="8"/>
      <c r="P77" s="8"/>
      <c r="AF77" s="292"/>
      <c r="AG77" s="10" t="s">
        <v>111</v>
      </c>
      <c r="AH77" s="3">
        <v>15</v>
      </c>
      <c r="AI77" s="6">
        <f>$AH$77*AI72</f>
        <v>15</v>
      </c>
      <c r="AJ77" s="6">
        <f>$AH$77*AJ72</f>
        <v>30</v>
      </c>
      <c r="AK77" s="7">
        <f>$AH$77*AK72</f>
        <v>75</v>
      </c>
      <c r="AL77" s="7">
        <f>$AH$77*AL72</f>
        <v>225</v>
      </c>
      <c r="AM77" s="7">
        <f>$AH$77*AM72</f>
        <v>600</v>
      </c>
    </row>
    <row r="78" spans="1:39" x14ac:dyDescent="0.25">
      <c r="A78" s="8"/>
      <c r="B78" s="8"/>
      <c r="C78" s="8"/>
      <c r="D78" s="8"/>
      <c r="E78" s="8"/>
      <c r="F78" s="8"/>
      <c r="G78" s="8"/>
      <c r="H78" s="8"/>
      <c r="I78" s="8"/>
      <c r="J78" s="8"/>
      <c r="K78" s="8"/>
      <c r="L78" s="8"/>
      <c r="M78" s="8"/>
      <c r="N78" s="8"/>
      <c r="O78" s="8"/>
      <c r="P78" s="8"/>
    </row>
    <row r="79" spans="1:39" x14ac:dyDescent="0.25">
      <c r="A79" s="8"/>
      <c r="B79" s="8"/>
      <c r="C79" s="8"/>
      <c r="D79" s="8"/>
      <c r="E79" s="8"/>
      <c r="F79" s="8"/>
      <c r="G79" s="8"/>
      <c r="H79" s="8"/>
      <c r="I79" s="8"/>
      <c r="J79" s="8"/>
      <c r="K79" s="8"/>
      <c r="L79" s="8"/>
      <c r="M79" s="8"/>
      <c r="N79" s="8"/>
      <c r="O79" s="8"/>
      <c r="P79" s="8"/>
    </row>
    <row r="82" ht="42" customHeight="1" x14ac:dyDescent="0.25"/>
    <row r="83" ht="37.5" customHeight="1" x14ac:dyDescent="0.25"/>
  </sheetData>
  <mergeCells count="81">
    <mergeCell ref="K13:L13"/>
    <mergeCell ref="I14:J14"/>
    <mergeCell ref="K14:L14"/>
    <mergeCell ref="H8:M8"/>
    <mergeCell ref="I9:J9"/>
    <mergeCell ref="K9:L9"/>
    <mergeCell ref="I10:J10"/>
    <mergeCell ref="K10:L10"/>
    <mergeCell ref="I11:J11"/>
    <mergeCell ref="K11:L11"/>
    <mergeCell ref="I12:J12"/>
    <mergeCell ref="K12:L12"/>
    <mergeCell ref="B61:D62"/>
    <mergeCell ref="B63:B67"/>
    <mergeCell ref="L47:N47"/>
    <mergeCell ref="L48:N48"/>
    <mergeCell ref="L49:N49"/>
    <mergeCell ref="L50:N50"/>
    <mergeCell ref="K61:N61"/>
    <mergeCell ref="K62:N62"/>
    <mergeCell ref="K63:N63"/>
    <mergeCell ref="K64:N64"/>
    <mergeCell ref="K65:N65"/>
    <mergeCell ref="I60:N60"/>
    <mergeCell ref="A55:L55"/>
    <mergeCell ref="A56:L56"/>
    <mergeCell ref="A58:L58"/>
    <mergeCell ref="B60:G60"/>
    <mergeCell ref="A25:M25"/>
    <mergeCell ref="A26:N26"/>
    <mergeCell ref="B29:I29"/>
    <mergeCell ref="K29:L29"/>
    <mergeCell ref="B30:D31"/>
    <mergeCell ref="B32:B36"/>
    <mergeCell ref="A39:M39"/>
    <mergeCell ref="A41:N41"/>
    <mergeCell ref="A53:N53"/>
    <mergeCell ref="L46:N46"/>
    <mergeCell ref="J45:N45"/>
    <mergeCell ref="B48:B51"/>
    <mergeCell ref="A40:M40"/>
    <mergeCell ref="A43:M43"/>
    <mergeCell ref="B45:H45"/>
    <mergeCell ref="B46:D47"/>
    <mergeCell ref="B19:B23"/>
    <mergeCell ref="K16:L16"/>
    <mergeCell ref="A1:N1"/>
    <mergeCell ref="A5:N5"/>
    <mergeCell ref="A3:N3"/>
    <mergeCell ref="B16:I16"/>
    <mergeCell ref="B17:D18"/>
    <mergeCell ref="B6:L6"/>
    <mergeCell ref="C9:E9"/>
    <mergeCell ref="C10:E10"/>
    <mergeCell ref="C11:E11"/>
    <mergeCell ref="C12:E12"/>
    <mergeCell ref="C13:E13"/>
    <mergeCell ref="C14:E14"/>
    <mergeCell ref="B8:F8"/>
    <mergeCell ref="I13:J13"/>
    <mergeCell ref="AL49:AN49"/>
    <mergeCell ref="AL50:AN50"/>
    <mergeCell ref="AL51:AN51"/>
    <mergeCell ref="AA49:AA53"/>
    <mergeCell ref="AA46:AH46"/>
    <mergeCell ref="AJ46:AN46"/>
    <mergeCell ref="AA47:AC48"/>
    <mergeCell ref="AL47:AN47"/>
    <mergeCell ref="AL48:AN48"/>
    <mergeCell ref="B70:I70"/>
    <mergeCell ref="B71:D72"/>
    <mergeCell ref="B73:B77"/>
    <mergeCell ref="AF70:AM70"/>
    <mergeCell ref="AF71:AH72"/>
    <mergeCell ref="AF73:AF77"/>
    <mergeCell ref="M76:P76"/>
    <mergeCell ref="K70:P71"/>
    <mergeCell ref="M75:P75"/>
    <mergeCell ref="M72:P72"/>
    <mergeCell ref="M73:P73"/>
    <mergeCell ref="M74:P74"/>
  </mergeCells>
  <hyperlinks>
    <hyperlink ref="B6" r:id="rId1" xr:uid="{04262205-FBFB-41A1-9501-E37544A5F3ED}"/>
  </hyperlinks>
  <pageMargins left="0.70866141732283472" right="0.70866141732283472" top="0.74803149606299213" bottom="0.74803149606299213" header="0.31496062992125984" footer="0.31496062992125984"/>
  <pageSetup scale="24" orientation="landscape" horizontalDpi="1200" verticalDpi="1200" r:id="rId2"/>
  <colBreaks count="1" manualBreakCount="1">
    <brk id="13" max="69" man="1"/>
  </col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D120"/>
  <sheetViews>
    <sheetView view="pageBreakPreview" zoomScale="60" zoomScaleNormal="85" workbookViewId="0">
      <selection activeCell="M91" sqref="M91"/>
    </sheetView>
  </sheetViews>
  <sheetFormatPr baseColWidth="10" defaultColWidth="11.42578125" defaultRowHeight="15" x14ac:dyDescent="0.25"/>
  <cols>
    <col min="1" max="1" width="48.42578125" style="9" customWidth="1"/>
    <col min="2" max="2" width="14.7109375" style="9" customWidth="1"/>
    <col min="3" max="3" width="27.5703125" style="9" customWidth="1"/>
    <col min="4" max="4" width="18.7109375" style="9" customWidth="1"/>
    <col min="5" max="5" width="19" style="9" customWidth="1"/>
    <col min="6" max="6" width="16.7109375" style="9" bestFit="1" customWidth="1"/>
    <col min="7" max="7" width="5.140625" style="9" customWidth="1"/>
    <col min="8" max="8" width="7.5703125" style="9" customWidth="1"/>
    <col min="9" max="9" width="10" style="9" customWidth="1"/>
    <col min="10" max="10" width="17.7109375" style="9" customWidth="1"/>
    <col min="11" max="11" width="10.7109375" style="9" customWidth="1"/>
    <col min="12" max="12" width="7.7109375" style="9" customWidth="1"/>
    <col min="13" max="13" width="19" style="9" customWidth="1"/>
    <col min="14" max="14" width="11.85546875" style="9" customWidth="1"/>
    <col min="15" max="15" width="16.7109375" style="9" bestFit="1" customWidth="1"/>
    <col min="16" max="16" width="15.5703125" style="9" customWidth="1"/>
    <col min="17" max="16384" width="11.42578125" style="9"/>
  </cols>
  <sheetData>
    <row r="1" spans="1:30" ht="21" customHeight="1" x14ac:dyDescent="0.25">
      <c r="A1" s="347" t="s">
        <v>119</v>
      </c>
      <c r="B1" s="347"/>
      <c r="C1" s="347"/>
      <c r="D1" s="347"/>
      <c r="E1" s="347"/>
      <c r="F1" s="347"/>
      <c r="G1" s="347"/>
      <c r="H1" s="347"/>
      <c r="I1" s="347"/>
      <c r="J1" s="347"/>
      <c r="K1" s="347"/>
      <c r="L1" s="347"/>
      <c r="M1" s="347"/>
      <c r="N1" s="347"/>
      <c r="O1" s="347"/>
      <c r="P1" s="347"/>
    </row>
    <row r="2" spans="1:30" ht="6.75" customHeight="1" x14ac:dyDescent="0.25">
      <c r="A2" s="347"/>
      <c r="B2" s="347"/>
      <c r="C2" s="347"/>
      <c r="D2" s="347"/>
      <c r="E2" s="347"/>
      <c r="F2" s="347"/>
      <c r="G2" s="347"/>
      <c r="H2" s="347"/>
      <c r="I2" s="347"/>
      <c r="J2" s="347"/>
      <c r="K2" s="347"/>
      <c r="L2" s="347"/>
      <c r="M2" s="347"/>
      <c r="N2" s="347"/>
      <c r="O2" s="347"/>
      <c r="P2" s="347"/>
    </row>
    <row r="3" spans="1:30" ht="18.75" customHeight="1" x14ac:dyDescent="0.25">
      <c r="A3" s="348" t="s">
        <v>120</v>
      </c>
      <c r="B3" s="348"/>
      <c r="C3" s="348"/>
      <c r="D3" s="348"/>
      <c r="E3" s="348"/>
      <c r="F3" s="348"/>
      <c r="G3" s="348"/>
      <c r="H3" s="348"/>
      <c r="I3" s="348"/>
      <c r="J3" s="348"/>
      <c r="K3" s="348"/>
      <c r="L3" s="348"/>
      <c r="M3" s="348"/>
      <c r="N3" s="348"/>
      <c r="O3" s="348"/>
      <c r="P3" s="348"/>
    </row>
    <row r="4" spans="1:30" ht="15.75" customHeight="1" x14ac:dyDescent="0.25">
      <c r="A4" s="348"/>
      <c r="B4" s="348"/>
      <c r="C4" s="348"/>
      <c r="D4" s="348"/>
      <c r="E4" s="348"/>
      <c r="F4" s="348"/>
      <c r="G4" s="348"/>
      <c r="H4" s="348"/>
      <c r="I4" s="348"/>
      <c r="J4" s="348"/>
      <c r="K4" s="348"/>
      <c r="L4" s="348"/>
      <c r="M4" s="348"/>
      <c r="N4" s="348"/>
      <c r="O4" s="348"/>
      <c r="P4" s="348"/>
    </row>
    <row r="5" spans="1:30" ht="15" customHeight="1" x14ac:dyDescent="0.25">
      <c r="A5" s="70"/>
      <c r="B5" s="70"/>
      <c r="C5" s="70"/>
      <c r="D5" s="70"/>
      <c r="E5" s="70"/>
      <c r="F5" s="70"/>
      <c r="G5" s="70"/>
      <c r="H5" s="70"/>
      <c r="I5" s="70"/>
      <c r="J5" s="70"/>
      <c r="K5" s="70"/>
      <c r="L5" s="70"/>
      <c r="M5" s="70"/>
      <c r="N5" s="70"/>
      <c r="O5" s="70"/>
      <c r="P5" s="70"/>
    </row>
    <row r="6" spans="1:30" ht="15" customHeight="1" x14ac:dyDescent="0.25">
      <c r="A6" s="70"/>
      <c r="B6" s="70"/>
      <c r="C6" s="70"/>
      <c r="D6" s="70"/>
      <c r="E6" s="70"/>
      <c r="F6" s="70"/>
      <c r="G6" s="70"/>
      <c r="H6" s="70"/>
      <c r="I6" s="70"/>
      <c r="J6" s="70"/>
      <c r="K6" s="70"/>
      <c r="L6" s="70"/>
      <c r="M6" s="70"/>
      <c r="N6" s="70"/>
      <c r="O6" s="70"/>
      <c r="P6" s="70"/>
    </row>
    <row r="7" spans="1:30" ht="6" customHeight="1" x14ac:dyDescent="0.25">
      <c r="A7" s="8"/>
      <c r="B7" s="8"/>
      <c r="C7" s="8"/>
      <c r="D7" s="8"/>
      <c r="E7" s="8"/>
      <c r="F7" s="8"/>
      <c r="G7" s="8"/>
      <c r="H7" s="8"/>
      <c r="I7" s="8"/>
      <c r="J7" s="8"/>
      <c r="K7" s="8"/>
      <c r="L7" s="8"/>
      <c r="M7" s="8"/>
      <c r="N7" s="8"/>
      <c r="O7" s="8"/>
      <c r="P7" s="8"/>
    </row>
    <row r="8" spans="1:30" ht="33" customHeight="1" x14ac:dyDescent="0.25">
      <c r="A8" s="361" t="s">
        <v>121</v>
      </c>
      <c r="B8" s="8"/>
      <c r="C8" s="354" t="s">
        <v>122</v>
      </c>
      <c r="D8" s="354"/>
      <c r="E8" s="354"/>
      <c r="F8" s="354"/>
      <c r="G8" s="354"/>
      <c r="H8" s="354"/>
      <c r="I8" s="354"/>
      <c r="J8" s="354"/>
      <c r="K8" s="8"/>
      <c r="L8" s="8"/>
      <c r="M8" s="8"/>
      <c r="N8" s="8"/>
      <c r="O8" s="8"/>
      <c r="P8" s="8"/>
      <c r="Z8" s="8"/>
      <c r="AA8" s="8"/>
      <c r="AB8" s="8"/>
      <c r="AC8" s="8"/>
      <c r="AD8" s="8"/>
    </row>
    <row r="9" spans="1:30" ht="159" customHeight="1" x14ac:dyDescent="0.25">
      <c r="A9" s="361"/>
      <c r="B9" s="8"/>
      <c r="C9" s="355"/>
      <c r="D9" s="355"/>
      <c r="E9" s="355"/>
      <c r="F9" s="355"/>
      <c r="G9" s="355"/>
      <c r="H9" s="355"/>
      <c r="I9" s="355"/>
      <c r="J9" s="355"/>
      <c r="K9" s="8"/>
      <c r="L9" s="8"/>
      <c r="M9" s="8"/>
      <c r="N9" s="8"/>
      <c r="O9" s="8"/>
      <c r="P9" s="8"/>
    </row>
    <row r="10" spans="1:30" ht="36" customHeight="1" x14ac:dyDescent="0.25">
      <c r="A10" s="361"/>
      <c r="B10" s="8"/>
      <c r="C10" s="350" t="s">
        <v>123</v>
      </c>
      <c r="D10" s="350"/>
      <c r="E10" s="350"/>
      <c r="F10" s="350"/>
      <c r="G10" s="350"/>
      <c r="H10" s="350" t="s">
        <v>124</v>
      </c>
      <c r="I10" s="350"/>
      <c r="J10" s="78" t="s">
        <v>125</v>
      </c>
      <c r="K10" s="8"/>
      <c r="L10" s="8"/>
      <c r="M10" s="8"/>
      <c r="N10" s="8"/>
      <c r="O10" s="8"/>
      <c r="P10" s="8"/>
    </row>
    <row r="11" spans="1:30" ht="15" customHeight="1" x14ac:dyDescent="0.25">
      <c r="A11" s="361"/>
      <c r="B11" s="8"/>
      <c r="C11" s="381" t="s">
        <v>65</v>
      </c>
      <c r="D11" s="381"/>
      <c r="E11" s="352" t="s">
        <v>126</v>
      </c>
      <c r="F11" s="352"/>
      <c r="G11" s="352"/>
      <c r="H11" s="351">
        <v>2.2999999999999998</v>
      </c>
      <c r="I11" s="351"/>
      <c r="J11" s="11" t="e">
        <f>COUNTIF(#REF!,' Gráficas'!C11)</f>
        <v>#REF!</v>
      </c>
      <c r="K11" s="8"/>
      <c r="L11" s="8"/>
      <c r="M11" s="8"/>
      <c r="N11" s="8"/>
      <c r="O11" s="8"/>
      <c r="P11" s="8"/>
    </row>
    <row r="12" spans="1:30" ht="15" customHeight="1" x14ac:dyDescent="0.25">
      <c r="A12" s="361"/>
      <c r="B12" s="8"/>
      <c r="C12" s="382" t="s">
        <v>66</v>
      </c>
      <c r="D12" s="382"/>
      <c r="E12" s="353" t="s">
        <v>127</v>
      </c>
      <c r="F12" s="353"/>
      <c r="G12" s="353"/>
      <c r="H12" s="351">
        <v>4.5</v>
      </c>
      <c r="I12" s="351"/>
      <c r="J12" s="11" t="e">
        <f>COUNTIF(#REF!,' Gráficas'!C12)</f>
        <v>#REF!</v>
      </c>
      <c r="K12" s="8"/>
      <c r="L12" s="8"/>
      <c r="M12" s="8"/>
      <c r="N12" s="8"/>
      <c r="O12" s="8"/>
      <c r="P12" s="8"/>
    </row>
    <row r="13" spans="1:30" ht="15" customHeight="1" x14ac:dyDescent="0.25">
      <c r="A13" s="361"/>
      <c r="B13" s="8"/>
      <c r="C13" s="383" t="s">
        <v>69</v>
      </c>
      <c r="D13" s="383"/>
      <c r="E13" s="386" t="s">
        <v>128</v>
      </c>
      <c r="F13" s="386"/>
      <c r="G13" s="386"/>
      <c r="H13" s="351">
        <v>6.7</v>
      </c>
      <c r="I13" s="351"/>
      <c r="J13" s="11" t="e">
        <f>COUNTIF(#REF!,' Gráficas'!C13)</f>
        <v>#REF!</v>
      </c>
      <c r="K13" s="8"/>
      <c r="L13" s="8"/>
      <c r="M13" s="8"/>
      <c r="N13" s="8"/>
      <c r="O13" s="8"/>
      <c r="P13" s="8"/>
    </row>
    <row r="14" spans="1:30" ht="15" customHeight="1" x14ac:dyDescent="0.25">
      <c r="A14" s="361"/>
      <c r="B14" s="8"/>
      <c r="C14" s="384" t="s">
        <v>70</v>
      </c>
      <c r="D14" s="384"/>
      <c r="E14" s="342" t="s">
        <v>129</v>
      </c>
      <c r="F14" s="342"/>
      <c r="G14" s="342"/>
      <c r="H14" s="351" t="s">
        <v>85</v>
      </c>
      <c r="I14" s="351"/>
      <c r="J14" s="11" t="e">
        <f>COUNTIF(#REF!,' Gráficas'!C14)</f>
        <v>#REF!</v>
      </c>
      <c r="K14" s="8"/>
      <c r="L14" s="8"/>
      <c r="M14" s="8"/>
      <c r="N14" s="8"/>
      <c r="O14" s="8"/>
      <c r="P14" s="8"/>
    </row>
    <row r="15" spans="1:30" ht="15" customHeight="1" x14ac:dyDescent="0.25">
      <c r="A15" s="361"/>
      <c r="B15" s="101"/>
      <c r="C15" s="385" t="s">
        <v>130</v>
      </c>
      <c r="D15" s="385"/>
      <c r="E15" s="385"/>
      <c r="F15" s="385"/>
      <c r="G15" s="385"/>
      <c r="H15" s="385"/>
      <c r="I15" s="385"/>
      <c r="J15" s="12" t="e">
        <f>SUM(J11:J14)</f>
        <v>#REF!</v>
      </c>
      <c r="K15" s="8"/>
      <c r="L15" s="8"/>
      <c r="M15" s="8"/>
      <c r="N15" s="8"/>
      <c r="O15" s="8"/>
      <c r="P15" s="8"/>
    </row>
    <row r="16" spans="1:30" ht="15" customHeight="1" x14ac:dyDescent="0.25">
      <c r="A16" s="361"/>
      <c r="B16" s="8"/>
      <c r="C16" s="8"/>
      <c r="D16" s="8"/>
      <c r="E16" s="8"/>
      <c r="F16" s="8"/>
      <c r="G16" s="8"/>
      <c r="H16" s="8"/>
      <c r="I16" s="8"/>
      <c r="J16" s="8"/>
      <c r="K16" s="8"/>
      <c r="L16" s="8"/>
      <c r="M16" s="8"/>
      <c r="N16" s="8"/>
      <c r="O16" s="8"/>
      <c r="P16" s="8"/>
    </row>
    <row r="17" spans="1:30" ht="20.100000000000001" customHeight="1" x14ac:dyDescent="0.25">
      <c r="A17" s="361"/>
      <c r="B17" s="8"/>
      <c r="C17" s="8"/>
      <c r="D17" s="8"/>
      <c r="E17" s="8"/>
      <c r="F17" s="8"/>
      <c r="G17" s="8"/>
      <c r="H17" s="8"/>
      <c r="I17" s="8"/>
      <c r="J17" s="8"/>
      <c r="K17" s="8"/>
      <c r="L17" s="8"/>
      <c r="M17" s="8"/>
      <c r="N17" s="8"/>
      <c r="O17" s="8"/>
      <c r="P17" s="8"/>
    </row>
    <row r="18" spans="1:30" ht="20.100000000000001" customHeight="1" x14ac:dyDescent="0.25">
      <c r="A18" s="361"/>
      <c r="B18" s="8"/>
      <c r="C18" s="343" t="s">
        <v>131</v>
      </c>
      <c r="D18" s="343"/>
      <c r="E18" s="343"/>
      <c r="F18" s="343"/>
      <c r="G18" s="343"/>
      <c r="H18" s="343"/>
      <c r="I18" s="343"/>
      <c r="J18" s="343"/>
      <c r="K18" s="343"/>
      <c r="L18" s="343"/>
      <c r="M18" s="343"/>
      <c r="N18" s="343"/>
      <c r="O18" s="343"/>
      <c r="P18" s="343"/>
    </row>
    <row r="19" spans="1:30" ht="20.100000000000001" customHeight="1" x14ac:dyDescent="0.25">
      <c r="A19" s="361"/>
      <c r="B19" s="8"/>
      <c r="C19" s="8"/>
      <c r="D19" s="8"/>
      <c r="E19" s="8"/>
      <c r="F19" s="8"/>
      <c r="G19" s="8"/>
      <c r="H19" s="8"/>
      <c r="I19" s="8"/>
      <c r="J19" s="8"/>
      <c r="K19" s="8"/>
      <c r="L19" s="8"/>
      <c r="M19" s="8"/>
      <c r="N19" s="8"/>
      <c r="O19" s="8"/>
      <c r="P19" s="8"/>
    </row>
    <row r="20" spans="1:30" ht="20.100000000000001" customHeight="1" x14ac:dyDescent="0.25">
      <c r="A20" s="361"/>
      <c r="B20" s="90"/>
      <c r="C20" s="339" t="s">
        <v>53</v>
      </c>
      <c r="D20" s="339"/>
      <c r="E20" s="339"/>
      <c r="F20" s="339"/>
      <c r="G20" s="339"/>
      <c r="H20" s="339"/>
      <c r="I20" s="339"/>
      <c r="J20" s="339"/>
      <c r="K20" s="339"/>
      <c r="L20" s="339"/>
      <c r="M20" s="339"/>
      <c r="N20" s="339"/>
      <c r="O20" s="340"/>
      <c r="P20" s="344" t="s">
        <v>132</v>
      </c>
    </row>
    <row r="21" spans="1:30" ht="21" customHeight="1" x14ac:dyDescent="0.25">
      <c r="A21" s="361"/>
      <c r="B21" s="90"/>
      <c r="C21" s="333" t="s">
        <v>55</v>
      </c>
      <c r="D21" s="333"/>
      <c r="E21" s="334"/>
      <c r="F21" s="51" t="str">
        <f>'Escalas de Valoración'!E17</f>
        <v>LEVE</v>
      </c>
      <c r="G21" s="338" t="str">
        <f>'Escalas de Valoración'!F17</f>
        <v>MENOR</v>
      </c>
      <c r="H21" s="340"/>
      <c r="I21" s="338" t="str">
        <f>'Escalas de Valoración'!G17</f>
        <v>MODERADO</v>
      </c>
      <c r="J21" s="339"/>
      <c r="K21" s="339"/>
      <c r="L21" s="340"/>
      <c r="M21" s="338" t="str">
        <f>'Escalas de Valoración'!H17</f>
        <v>MAYOR</v>
      </c>
      <c r="N21" s="340"/>
      <c r="O21" s="78" t="str">
        <f>'Escalas de Valoración'!I17</f>
        <v>CATASTROFICO</v>
      </c>
      <c r="P21" s="345"/>
    </row>
    <row r="22" spans="1:30" ht="15" customHeight="1" x14ac:dyDescent="0.25">
      <c r="A22" s="361"/>
      <c r="B22" s="90"/>
      <c r="C22" s="335"/>
      <c r="D22" s="335"/>
      <c r="E22" s="336"/>
      <c r="F22" s="76">
        <v>1</v>
      </c>
      <c r="G22" s="338">
        <v>2</v>
      </c>
      <c r="H22" s="340"/>
      <c r="I22" s="338">
        <v>3</v>
      </c>
      <c r="J22" s="339"/>
      <c r="K22" s="339"/>
      <c r="L22" s="340"/>
      <c r="M22" s="338">
        <v>4</v>
      </c>
      <c r="N22" s="340"/>
      <c r="O22" s="89">
        <v>5</v>
      </c>
      <c r="P22" s="346"/>
    </row>
    <row r="23" spans="1:30" ht="26.25" customHeight="1" x14ac:dyDescent="0.25">
      <c r="A23" s="361"/>
      <c r="B23" s="90"/>
      <c r="C23" s="334" t="s">
        <v>63</v>
      </c>
      <c r="D23" s="52" t="str">
        <f>'Escalas de Valoración'!C19</f>
        <v>MUY BAJA</v>
      </c>
      <c r="E23" s="76">
        <v>1</v>
      </c>
      <c r="F23" s="84" t="s">
        <v>133</v>
      </c>
      <c r="G23" s="349" t="e">
        <f>J11/J15</f>
        <v>#REF!</v>
      </c>
      <c r="H23" s="349"/>
      <c r="I23" s="82"/>
      <c r="J23" s="83"/>
      <c r="K23" s="82"/>
      <c r="L23" s="82"/>
      <c r="M23" s="14"/>
      <c r="N23" s="14"/>
      <c r="O23" s="15"/>
      <c r="P23" s="20" t="e">
        <f>+'Lista Desplegable'!B7</f>
        <v>#REF!</v>
      </c>
    </row>
    <row r="24" spans="1:30" ht="19.5" customHeight="1" x14ac:dyDescent="0.25">
      <c r="A24" s="361"/>
      <c r="B24" s="90"/>
      <c r="C24" s="341"/>
      <c r="D24" s="52" t="str">
        <f>'Escalas de Valoración'!C20</f>
        <v>BAJA</v>
      </c>
      <c r="E24" s="76">
        <v>2</v>
      </c>
      <c r="F24" s="19"/>
      <c r="G24" s="330"/>
      <c r="H24" s="330"/>
      <c r="I24" s="22"/>
      <c r="J24" s="23" t="s">
        <v>134</v>
      </c>
      <c r="K24" s="24" t="e">
        <f>J12/J15</f>
        <v>#REF!</v>
      </c>
      <c r="L24" s="24"/>
      <c r="M24" s="77"/>
      <c r="N24" s="77"/>
      <c r="O24" s="16"/>
      <c r="P24" s="20" t="e">
        <f>+'Lista Desplegable'!B8</f>
        <v>#REF!</v>
      </c>
    </row>
    <row r="25" spans="1:30" ht="15" customHeight="1" x14ac:dyDescent="0.25">
      <c r="A25" s="361"/>
      <c r="B25" s="90"/>
      <c r="C25" s="341"/>
      <c r="D25" s="52" t="str">
        <f>'Escalas de Valoración'!C21</f>
        <v>MEDIA</v>
      </c>
      <c r="E25" s="76">
        <v>3</v>
      </c>
      <c r="F25" s="53"/>
      <c r="G25" s="330"/>
      <c r="H25" s="330"/>
      <c r="I25" s="25"/>
      <c r="J25" s="26"/>
      <c r="K25" s="337" t="s">
        <v>135</v>
      </c>
      <c r="L25" s="337"/>
      <c r="M25" s="27" t="e">
        <f>J13/(J15/100)/100</f>
        <v>#REF!</v>
      </c>
      <c r="N25" s="27"/>
      <c r="O25" s="17"/>
      <c r="P25" s="20" t="e">
        <f>+'Lista Desplegable'!B9</f>
        <v>#REF!</v>
      </c>
    </row>
    <row r="26" spans="1:30" ht="15" customHeight="1" x14ac:dyDescent="0.25">
      <c r="A26" s="361"/>
      <c r="B26" s="90"/>
      <c r="C26" s="341"/>
      <c r="D26" s="52" t="str">
        <f>'Escalas de Valoración'!C22</f>
        <v>ALTA</v>
      </c>
      <c r="E26" s="76">
        <v>4</v>
      </c>
      <c r="F26" s="53"/>
      <c r="G26" s="331"/>
      <c r="H26" s="331"/>
      <c r="I26" s="77"/>
      <c r="J26" s="77"/>
      <c r="K26" s="77"/>
      <c r="L26" s="77"/>
      <c r="M26" s="13"/>
      <c r="N26" s="13"/>
      <c r="O26" s="17"/>
      <c r="P26" s="398" t="e">
        <f>+'Lista Desplegable'!B10</f>
        <v>#REF!</v>
      </c>
    </row>
    <row r="27" spans="1:30" ht="15" customHeight="1" x14ac:dyDescent="0.25">
      <c r="A27" s="361"/>
      <c r="B27" s="90"/>
      <c r="C27" s="336"/>
      <c r="D27" s="52" t="str">
        <f>'Escalas de Valoración'!C23</f>
        <v>MUY ALTA</v>
      </c>
      <c r="E27" s="76">
        <v>5</v>
      </c>
      <c r="F27" s="54"/>
      <c r="G27" s="332"/>
      <c r="H27" s="332"/>
      <c r="I27" s="18"/>
      <c r="J27" s="18"/>
      <c r="K27" s="18"/>
      <c r="L27" s="18"/>
      <c r="M27" s="28"/>
      <c r="N27" s="56" t="s">
        <v>136</v>
      </c>
      <c r="O27" s="29" t="e">
        <f>J14/(J15/100)/100</f>
        <v>#REF!</v>
      </c>
      <c r="P27" s="399"/>
    </row>
    <row r="28" spans="1:30" ht="15" customHeight="1" x14ac:dyDescent="0.25">
      <c r="A28" s="361"/>
      <c r="B28" s="90"/>
      <c r="C28" s="359" t="s">
        <v>130</v>
      </c>
      <c r="D28" s="359"/>
      <c r="E28" s="359"/>
      <c r="F28" s="359"/>
      <c r="G28" s="359"/>
      <c r="H28" s="359"/>
      <c r="I28" s="359"/>
      <c r="J28" s="359"/>
      <c r="K28" s="359"/>
      <c r="L28" s="359"/>
      <c r="M28" s="359"/>
      <c r="N28" s="359"/>
      <c r="O28" s="360"/>
      <c r="P28" s="12" t="e">
        <f>SUM(P23:P27)</f>
        <v>#REF!</v>
      </c>
    </row>
    <row r="29" spans="1:30" ht="15.75" thickBot="1" x14ac:dyDescent="0.3">
      <c r="A29" s="102"/>
      <c r="B29" s="102"/>
      <c r="C29" s="102"/>
      <c r="D29" s="102"/>
      <c r="E29" s="102"/>
      <c r="F29" s="102"/>
      <c r="G29" s="102"/>
      <c r="H29" s="102"/>
      <c r="I29" s="102"/>
      <c r="J29" s="102"/>
      <c r="K29" s="102"/>
      <c r="L29" s="102"/>
      <c r="M29" s="102"/>
      <c r="N29" s="102"/>
      <c r="O29" s="102"/>
      <c r="P29" s="102"/>
    </row>
    <row r="30" spans="1:30" ht="15.75" thickBot="1" x14ac:dyDescent="0.3">
      <c r="A30" s="8"/>
      <c r="B30" s="8"/>
      <c r="C30" s="8"/>
      <c r="D30" s="8"/>
      <c r="E30" s="8"/>
      <c r="F30" s="8"/>
      <c r="G30" s="8"/>
      <c r="H30" s="8"/>
      <c r="I30" s="8"/>
      <c r="J30" s="8"/>
      <c r="K30" s="8"/>
      <c r="L30" s="8"/>
      <c r="M30" s="8"/>
      <c r="N30" s="8"/>
      <c r="O30" s="8"/>
      <c r="P30" s="8"/>
    </row>
    <row r="31" spans="1:30" ht="33" customHeight="1" x14ac:dyDescent="0.25">
      <c r="A31" s="362" t="s">
        <v>137</v>
      </c>
      <c r="B31" s="8"/>
      <c r="C31" s="363" t="s">
        <v>122</v>
      </c>
      <c r="D31" s="363"/>
      <c r="E31" s="363"/>
      <c r="F31" s="363"/>
      <c r="G31" s="363"/>
      <c r="H31" s="363"/>
      <c r="I31" s="363"/>
      <c r="J31" s="363"/>
      <c r="K31" s="8"/>
      <c r="L31" s="8"/>
      <c r="M31" s="8"/>
      <c r="N31" s="8"/>
      <c r="O31" s="8"/>
      <c r="P31" s="8"/>
      <c r="Z31" s="8"/>
      <c r="AA31" s="8"/>
      <c r="AB31" s="8"/>
      <c r="AC31" s="8"/>
      <c r="AD31" s="8"/>
    </row>
    <row r="32" spans="1:30" ht="171" customHeight="1" x14ac:dyDescent="0.25">
      <c r="A32" s="361"/>
      <c r="B32" s="8"/>
      <c r="C32" s="355"/>
      <c r="D32" s="355"/>
      <c r="E32" s="355"/>
      <c r="F32" s="355"/>
      <c r="G32" s="355"/>
      <c r="H32" s="355"/>
      <c r="I32" s="355"/>
      <c r="J32" s="355"/>
      <c r="K32" s="8"/>
      <c r="L32" s="8"/>
      <c r="M32" s="8"/>
      <c r="N32" s="8"/>
      <c r="O32" s="8"/>
      <c r="P32" s="8"/>
    </row>
    <row r="33" spans="1:16" ht="36" customHeight="1" x14ac:dyDescent="0.25">
      <c r="A33" s="361"/>
      <c r="B33" s="8"/>
      <c r="C33" s="338" t="s">
        <v>123</v>
      </c>
      <c r="D33" s="339"/>
      <c r="E33" s="339"/>
      <c r="F33" s="339"/>
      <c r="G33" s="340"/>
      <c r="H33" s="338" t="s">
        <v>124</v>
      </c>
      <c r="I33" s="340"/>
      <c r="J33" s="78" t="s">
        <v>125</v>
      </c>
      <c r="K33" s="8"/>
      <c r="L33" s="8"/>
      <c r="M33" s="8"/>
      <c r="N33" s="8"/>
      <c r="O33" s="8"/>
      <c r="P33" s="8"/>
    </row>
    <row r="34" spans="1:16" ht="15" customHeight="1" x14ac:dyDescent="0.25">
      <c r="A34" s="361"/>
      <c r="B34" s="8"/>
      <c r="C34" s="364" t="s">
        <v>76</v>
      </c>
      <c r="D34" s="365"/>
      <c r="E34" s="366" t="s">
        <v>126</v>
      </c>
      <c r="F34" s="367"/>
      <c r="G34" s="368"/>
      <c r="H34" s="369" t="s">
        <v>77</v>
      </c>
      <c r="I34" s="370"/>
      <c r="J34" s="11" t="e">
        <f>COUNTIF(#REF!,' Gráficas'!C34)</f>
        <v>#REF!</v>
      </c>
      <c r="K34" s="8"/>
      <c r="L34" s="8"/>
      <c r="M34" s="8"/>
      <c r="N34" s="8"/>
      <c r="O34" s="8"/>
      <c r="P34" s="8"/>
    </row>
    <row r="35" spans="1:16" ht="15" customHeight="1" x14ac:dyDescent="0.25">
      <c r="A35" s="361"/>
      <c r="B35" s="8"/>
      <c r="C35" s="371" t="s">
        <v>79</v>
      </c>
      <c r="D35" s="372"/>
      <c r="E35" s="373" t="s">
        <v>127</v>
      </c>
      <c r="F35" s="374"/>
      <c r="G35" s="375"/>
      <c r="H35" s="369">
        <v>5</v>
      </c>
      <c r="I35" s="370"/>
      <c r="J35" s="11" t="e">
        <f>COUNTIF(#REF!,' Gráficas'!C35)</f>
        <v>#REF!</v>
      </c>
      <c r="K35" s="8"/>
      <c r="L35" s="8"/>
      <c r="M35" s="8"/>
      <c r="N35" s="8"/>
      <c r="O35" s="8"/>
      <c r="P35" s="8"/>
    </row>
    <row r="36" spans="1:16" ht="15" customHeight="1" x14ac:dyDescent="0.25">
      <c r="A36" s="361"/>
      <c r="B36" s="8"/>
      <c r="C36" s="376" t="s">
        <v>81</v>
      </c>
      <c r="D36" s="377"/>
      <c r="E36" s="378" t="s">
        <v>128</v>
      </c>
      <c r="F36" s="379"/>
      <c r="G36" s="380"/>
      <c r="H36" s="369" t="s">
        <v>82</v>
      </c>
      <c r="I36" s="370"/>
      <c r="J36" s="11" t="e">
        <f>COUNTIF(#REF!,' Gráficas'!C36)</f>
        <v>#REF!</v>
      </c>
      <c r="K36" s="8"/>
      <c r="L36" s="8"/>
      <c r="M36" s="8"/>
      <c r="N36" s="8"/>
      <c r="O36" s="8"/>
      <c r="P36" s="8"/>
    </row>
    <row r="37" spans="1:16" ht="15" customHeight="1" x14ac:dyDescent="0.25">
      <c r="A37" s="361"/>
      <c r="B37" s="8"/>
      <c r="C37" s="389" t="s">
        <v>84</v>
      </c>
      <c r="D37" s="390"/>
      <c r="E37" s="391" t="s">
        <v>129</v>
      </c>
      <c r="F37" s="392"/>
      <c r="G37" s="393"/>
      <c r="H37" s="369" t="s">
        <v>85</v>
      </c>
      <c r="I37" s="370"/>
      <c r="J37" s="11" t="e">
        <f>COUNTIF(#REF!,' Gráficas'!C37)</f>
        <v>#REF!</v>
      </c>
      <c r="K37" s="8"/>
      <c r="L37" s="8"/>
      <c r="M37" s="8"/>
      <c r="N37" s="8"/>
      <c r="O37" s="8"/>
      <c r="P37" s="8"/>
    </row>
    <row r="38" spans="1:16" ht="15" customHeight="1" x14ac:dyDescent="0.25">
      <c r="A38" s="361"/>
      <c r="B38" s="101"/>
      <c r="C38" s="356" t="s">
        <v>130</v>
      </c>
      <c r="D38" s="357"/>
      <c r="E38" s="357"/>
      <c r="F38" s="357"/>
      <c r="G38" s="357"/>
      <c r="H38" s="357"/>
      <c r="I38" s="358"/>
      <c r="J38" s="12" t="e">
        <f>SUM(J34:J37)</f>
        <v>#REF!</v>
      </c>
      <c r="K38" s="8"/>
      <c r="L38" s="8"/>
      <c r="M38" s="8"/>
      <c r="N38" s="8"/>
      <c r="O38" s="8"/>
      <c r="P38" s="8"/>
    </row>
    <row r="39" spans="1:16" ht="15" customHeight="1" x14ac:dyDescent="0.25">
      <c r="A39" s="361"/>
      <c r="B39" s="8"/>
      <c r="C39" s="8"/>
      <c r="D39" s="8"/>
      <c r="E39" s="8"/>
      <c r="F39" s="8"/>
      <c r="G39" s="8"/>
      <c r="H39" s="8"/>
      <c r="I39" s="8"/>
      <c r="J39" s="8"/>
      <c r="K39" s="8"/>
      <c r="L39" s="8"/>
      <c r="M39" s="8"/>
      <c r="N39" s="8"/>
      <c r="O39" s="8"/>
      <c r="P39" s="8"/>
    </row>
    <row r="40" spans="1:16" ht="20.100000000000001" customHeight="1" x14ac:dyDescent="0.25">
      <c r="A40" s="361"/>
      <c r="B40" s="8"/>
      <c r="C40" s="8"/>
      <c r="D40" s="8"/>
      <c r="E40" s="8"/>
      <c r="F40" s="8"/>
      <c r="G40" s="8"/>
      <c r="H40" s="8"/>
      <c r="I40" s="8"/>
      <c r="J40" s="8"/>
      <c r="K40" s="8"/>
      <c r="L40" s="8"/>
      <c r="M40" s="8"/>
      <c r="N40" s="8"/>
      <c r="O40" s="8"/>
      <c r="P40" s="8"/>
    </row>
    <row r="41" spans="1:16" ht="20.100000000000001" customHeight="1" x14ac:dyDescent="0.25">
      <c r="A41" s="361"/>
      <c r="B41" s="8"/>
      <c r="C41" s="343" t="s">
        <v>131</v>
      </c>
      <c r="D41" s="343"/>
      <c r="E41" s="343"/>
      <c r="F41" s="343"/>
      <c r="G41" s="343"/>
      <c r="H41" s="343"/>
      <c r="I41" s="343"/>
      <c r="J41" s="343"/>
      <c r="K41" s="343"/>
      <c r="L41" s="343"/>
      <c r="M41" s="343"/>
      <c r="N41" s="343"/>
      <c r="O41" s="343"/>
      <c r="P41" s="343"/>
    </row>
    <row r="42" spans="1:16" ht="20.100000000000001" customHeight="1" x14ac:dyDescent="0.25">
      <c r="A42" s="361"/>
      <c r="B42" s="8"/>
      <c r="C42" s="8"/>
      <c r="D42" s="8"/>
      <c r="E42" s="8"/>
      <c r="F42" s="8"/>
      <c r="G42" s="8"/>
      <c r="H42" s="8"/>
      <c r="I42" s="8"/>
      <c r="J42" s="8"/>
      <c r="K42" s="8"/>
      <c r="L42" s="8"/>
      <c r="M42" s="8"/>
      <c r="N42" s="8"/>
      <c r="O42" s="8"/>
      <c r="P42" s="8"/>
    </row>
    <row r="43" spans="1:16" ht="20.100000000000001" customHeight="1" x14ac:dyDescent="0.25">
      <c r="A43" s="361"/>
      <c r="B43" s="90"/>
      <c r="C43" s="338" t="s">
        <v>53</v>
      </c>
      <c r="D43" s="339"/>
      <c r="E43" s="339"/>
      <c r="F43" s="339"/>
      <c r="G43" s="339"/>
      <c r="H43" s="339"/>
      <c r="I43" s="339"/>
      <c r="J43" s="339"/>
      <c r="K43" s="339"/>
      <c r="L43" s="339"/>
      <c r="M43" s="339"/>
      <c r="N43" s="339"/>
      <c r="O43" s="340"/>
      <c r="P43" s="344" t="s">
        <v>132</v>
      </c>
    </row>
    <row r="44" spans="1:16" ht="21" customHeight="1" x14ac:dyDescent="0.25">
      <c r="A44" s="361"/>
      <c r="B44" s="8"/>
      <c r="C44" s="403" t="s">
        <v>55</v>
      </c>
      <c r="D44" s="333"/>
      <c r="E44" s="334"/>
      <c r="F44" s="51" t="str">
        <f>'Escalas de Valoración'!E30</f>
        <v>INSIGNIFICANTE</v>
      </c>
      <c r="G44" s="338" t="str">
        <f>'Escalas de Valoración'!F30</f>
        <v>MENOR</v>
      </c>
      <c r="H44" s="340"/>
      <c r="I44" s="338" t="str">
        <f>'Escalas de Valoración'!G30</f>
        <v>MODERADO</v>
      </c>
      <c r="J44" s="339"/>
      <c r="K44" s="339"/>
      <c r="L44" s="340"/>
      <c r="M44" s="338" t="str">
        <f>'Escalas de Valoración'!H30</f>
        <v>MAYOR</v>
      </c>
      <c r="N44" s="340"/>
      <c r="O44" s="78" t="str">
        <f>'Escalas de Valoración'!I30</f>
        <v>EXTREMO</v>
      </c>
      <c r="P44" s="345"/>
    </row>
    <row r="45" spans="1:16" ht="15" customHeight="1" x14ac:dyDescent="0.25">
      <c r="A45" s="361"/>
      <c r="B45" s="8"/>
      <c r="C45" s="404"/>
      <c r="D45" s="335"/>
      <c r="E45" s="336"/>
      <c r="F45" s="76">
        <v>1</v>
      </c>
      <c r="G45" s="338">
        <v>2</v>
      </c>
      <c r="H45" s="340"/>
      <c r="I45" s="338">
        <v>3</v>
      </c>
      <c r="J45" s="339"/>
      <c r="K45" s="339"/>
      <c r="L45" s="340"/>
      <c r="M45" s="338">
        <v>4</v>
      </c>
      <c r="N45" s="340"/>
      <c r="O45" s="89">
        <v>5</v>
      </c>
      <c r="P45" s="346"/>
    </row>
    <row r="46" spans="1:16" ht="26.25" customHeight="1" x14ac:dyDescent="0.25">
      <c r="A46" s="361"/>
      <c r="B46" s="8"/>
      <c r="C46" s="396" t="s">
        <v>63</v>
      </c>
      <c r="D46" s="52" t="str">
        <f>'Escalas de Valoración'!C32</f>
        <v xml:space="preserve">RARO </v>
      </c>
      <c r="E46" s="76">
        <v>1</v>
      </c>
      <c r="F46" s="21"/>
      <c r="G46" s="401" t="s">
        <v>138</v>
      </c>
      <c r="H46" s="401"/>
      <c r="I46" s="48" t="e">
        <f>J34/J38</f>
        <v>#REF!</v>
      </c>
      <c r="J46" s="55"/>
      <c r="K46" s="48"/>
      <c r="L46" s="48"/>
      <c r="M46" s="14"/>
      <c r="N46" s="14"/>
      <c r="O46" s="15"/>
      <c r="P46" s="20" t="e">
        <f>+'Lista Desplegable'!M41</f>
        <v>#REF!</v>
      </c>
    </row>
    <row r="47" spans="1:16" ht="38.25" customHeight="1" x14ac:dyDescent="0.25">
      <c r="A47" s="361"/>
      <c r="B47" s="8"/>
      <c r="C47" s="397"/>
      <c r="D47" s="52" t="str">
        <f>'Escalas de Valoración'!C33</f>
        <v>IMPROBABLE</v>
      </c>
      <c r="E47" s="76">
        <v>2</v>
      </c>
      <c r="F47" s="19"/>
      <c r="G47" s="402"/>
      <c r="H47" s="402"/>
      <c r="I47" s="22"/>
      <c r="J47" s="23" t="s">
        <v>139</v>
      </c>
      <c r="K47" s="24" t="e">
        <f>J35/J38</f>
        <v>#REF!</v>
      </c>
      <c r="L47" s="24"/>
      <c r="M47" s="77"/>
      <c r="N47" s="77"/>
      <c r="O47" s="16"/>
      <c r="P47" s="20" t="e">
        <f>+'Lista Desplegable'!M42</f>
        <v>#REF!</v>
      </c>
    </row>
    <row r="48" spans="1:16" ht="15" customHeight="1" x14ac:dyDescent="0.25">
      <c r="A48" s="361"/>
      <c r="B48" s="8"/>
      <c r="C48" s="397"/>
      <c r="D48" s="52" t="str">
        <f>'Escalas de Valoración'!C34</f>
        <v>POSIBLE</v>
      </c>
      <c r="E48" s="76">
        <v>3</v>
      </c>
      <c r="F48" s="19"/>
      <c r="G48" s="330"/>
      <c r="H48" s="330"/>
      <c r="I48" s="25"/>
      <c r="J48" s="26"/>
      <c r="K48" s="337" t="s">
        <v>140</v>
      </c>
      <c r="L48" s="337"/>
      <c r="M48" s="27" t="e">
        <f>J36/J38</f>
        <v>#REF!</v>
      </c>
      <c r="N48" s="27"/>
      <c r="O48" s="17"/>
      <c r="P48" s="20" t="e">
        <f>+'Lista Desplegable'!M43</f>
        <v>#REF!</v>
      </c>
    </row>
    <row r="49" spans="1:30" ht="15" customHeight="1" x14ac:dyDescent="0.25">
      <c r="A49" s="361"/>
      <c r="B49" s="8"/>
      <c r="C49" s="397"/>
      <c r="D49" s="52" t="str">
        <f>'Escalas de Valoración'!C35</f>
        <v>PROBABLE</v>
      </c>
      <c r="E49" s="76">
        <v>4</v>
      </c>
      <c r="F49" s="53"/>
      <c r="G49" s="331"/>
      <c r="H49" s="331"/>
      <c r="I49" s="77"/>
      <c r="J49" s="77"/>
      <c r="K49" s="77"/>
      <c r="L49" s="77"/>
      <c r="M49" s="13"/>
      <c r="N49" s="13"/>
      <c r="O49" s="17"/>
      <c r="P49" s="398" t="e">
        <f>+'Lista Desplegable'!M44</f>
        <v>#REF!</v>
      </c>
    </row>
    <row r="50" spans="1:30" ht="25.5" x14ac:dyDescent="0.25">
      <c r="A50" s="361"/>
      <c r="B50" s="8"/>
      <c r="C50" s="400"/>
      <c r="D50" s="52" t="str">
        <f>'Escalas de Valoración'!C36</f>
        <v>CASI CIERTO</v>
      </c>
      <c r="E50" s="76">
        <v>5</v>
      </c>
      <c r="F50" s="54"/>
      <c r="G50" s="332"/>
      <c r="H50" s="332"/>
      <c r="I50" s="18"/>
      <c r="J50" s="18"/>
      <c r="K50" s="18"/>
      <c r="L50" s="18"/>
      <c r="M50" s="28"/>
      <c r="N50" s="56" t="s">
        <v>141</v>
      </c>
      <c r="O50" s="29" t="e">
        <f>J37/J38</f>
        <v>#REF!</v>
      </c>
      <c r="P50" s="399"/>
    </row>
    <row r="51" spans="1:30" ht="15" customHeight="1" x14ac:dyDescent="0.25">
      <c r="A51" s="361"/>
      <c r="B51" s="8"/>
      <c r="C51" s="395" t="s">
        <v>130</v>
      </c>
      <c r="D51" s="359"/>
      <c r="E51" s="359"/>
      <c r="F51" s="359"/>
      <c r="G51" s="359"/>
      <c r="H51" s="359"/>
      <c r="I51" s="359"/>
      <c r="J51" s="359"/>
      <c r="K51" s="359"/>
      <c r="L51" s="359"/>
      <c r="M51" s="359"/>
      <c r="N51" s="359"/>
      <c r="O51" s="360"/>
      <c r="P51" s="12" t="e">
        <f>SUM(P46:P50)</f>
        <v>#REF!</v>
      </c>
    </row>
    <row r="52" spans="1:30" ht="15.75" thickBot="1" x14ac:dyDescent="0.3">
      <c r="A52" s="102"/>
      <c r="B52" s="102"/>
      <c r="C52" s="102"/>
      <c r="D52" s="102"/>
      <c r="E52" s="102"/>
      <c r="F52" s="102"/>
      <c r="G52" s="102"/>
      <c r="H52" s="102"/>
      <c r="I52" s="102"/>
      <c r="J52" s="102"/>
      <c r="K52" s="102"/>
      <c r="L52" s="102"/>
      <c r="M52" s="102"/>
      <c r="N52" s="102"/>
      <c r="O52" s="102"/>
      <c r="P52" s="102"/>
    </row>
    <row r="53" spans="1:30" ht="15.75" thickBot="1" x14ac:dyDescent="0.3">
      <c r="A53" s="8"/>
      <c r="B53" s="8"/>
      <c r="C53" s="8"/>
      <c r="D53" s="8"/>
      <c r="E53" s="8"/>
      <c r="F53" s="8"/>
      <c r="G53" s="8"/>
      <c r="H53" s="8"/>
      <c r="I53" s="8"/>
      <c r="J53" s="8"/>
      <c r="K53" s="8"/>
      <c r="L53" s="8"/>
      <c r="M53" s="8"/>
      <c r="N53" s="8"/>
      <c r="O53" s="8"/>
      <c r="P53" s="8"/>
    </row>
    <row r="54" spans="1:30" ht="33" customHeight="1" x14ac:dyDescent="0.25">
      <c r="A54" s="387" t="s">
        <v>142</v>
      </c>
      <c r="B54" s="8"/>
      <c r="C54" s="363" t="s">
        <v>122</v>
      </c>
      <c r="D54" s="363"/>
      <c r="E54" s="363"/>
      <c r="F54" s="363"/>
      <c r="G54" s="363"/>
      <c r="H54" s="363"/>
      <c r="I54" s="363"/>
      <c r="J54" s="363"/>
      <c r="K54" s="8"/>
      <c r="L54" s="8"/>
      <c r="M54" s="8"/>
      <c r="N54" s="8"/>
      <c r="O54" s="8"/>
      <c r="P54" s="8"/>
      <c r="Z54" s="8"/>
      <c r="AA54" s="8"/>
      <c r="AB54" s="8"/>
      <c r="AC54" s="8"/>
      <c r="AD54" s="8"/>
    </row>
    <row r="55" spans="1:30" ht="172.5" customHeight="1" x14ac:dyDescent="0.25">
      <c r="A55" s="388"/>
      <c r="B55" s="8"/>
      <c r="C55" s="355"/>
      <c r="D55" s="355"/>
      <c r="E55" s="355"/>
      <c r="F55" s="355"/>
      <c r="G55" s="355"/>
      <c r="H55" s="355"/>
      <c r="I55" s="355"/>
      <c r="J55" s="355"/>
      <c r="K55" s="8"/>
      <c r="L55" s="8"/>
      <c r="M55" s="8"/>
      <c r="N55" s="8"/>
      <c r="O55" s="8"/>
      <c r="P55" s="8"/>
    </row>
    <row r="56" spans="1:30" ht="36" customHeight="1" x14ac:dyDescent="0.25">
      <c r="A56" s="388"/>
      <c r="B56" s="8"/>
      <c r="C56" s="338" t="s">
        <v>123</v>
      </c>
      <c r="D56" s="339"/>
      <c r="E56" s="339"/>
      <c r="F56" s="339"/>
      <c r="G56" s="340"/>
      <c r="H56" s="338" t="s">
        <v>124</v>
      </c>
      <c r="I56" s="340"/>
      <c r="J56" s="78" t="s">
        <v>125</v>
      </c>
      <c r="K56" s="8"/>
      <c r="L56" s="8"/>
      <c r="M56" s="8"/>
      <c r="N56" s="8"/>
      <c r="O56" s="8"/>
      <c r="P56" s="8"/>
    </row>
    <row r="57" spans="1:30" ht="15" customHeight="1" x14ac:dyDescent="0.25">
      <c r="A57" s="388"/>
      <c r="B57" s="8"/>
      <c r="C57" s="364" t="s">
        <v>76</v>
      </c>
      <c r="D57" s="365"/>
      <c r="E57" s="366" t="s">
        <v>126</v>
      </c>
      <c r="F57" s="367"/>
      <c r="G57" s="368"/>
      <c r="H57" s="369">
        <v>1.2</v>
      </c>
      <c r="I57" s="370"/>
      <c r="J57" s="11" t="e">
        <f>COUNTIF(#REF!,' Gráficas'!C57)</f>
        <v>#REF!</v>
      </c>
      <c r="K57" s="8"/>
      <c r="L57" s="8"/>
      <c r="M57" s="8"/>
      <c r="N57" s="8"/>
      <c r="O57" s="8"/>
      <c r="P57" s="8"/>
    </row>
    <row r="58" spans="1:30" ht="15" customHeight="1" x14ac:dyDescent="0.25">
      <c r="A58" s="388"/>
      <c r="B58" s="8"/>
      <c r="C58" s="371" t="s">
        <v>79</v>
      </c>
      <c r="D58" s="372"/>
      <c r="E58" s="373" t="s">
        <v>127</v>
      </c>
      <c r="F58" s="374"/>
      <c r="G58" s="375"/>
      <c r="H58" s="369">
        <v>3.4</v>
      </c>
      <c r="I58" s="370"/>
      <c r="J58" s="11" t="e">
        <f>COUNTIF(#REF!,' Gráficas'!C58)</f>
        <v>#REF!</v>
      </c>
      <c r="K58" s="8"/>
      <c r="L58" s="8"/>
      <c r="M58" s="8"/>
      <c r="N58" s="8"/>
      <c r="O58" s="8"/>
      <c r="P58" s="8"/>
    </row>
    <row r="59" spans="1:30" ht="15" customHeight="1" x14ac:dyDescent="0.25">
      <c r="A59" s="388"/>
      <c r="B59" s="8"/>
      <c r="C59" s="376" t="s">
        <v>81</v>
      </c>
      <c r="D59" s="377"/>
      <c r="E59" s="378" t="s">
        <v>128</v>
      </c>
      <c r="F59" s="379"/>
      <c r="G59" s="380"/>
      <c r="H59" s="369">
        <v>6.9</v>
      </c>
      <c r="I59" s="370"/>
      <c r="J59" s="11" t="e">
        <f>COUNTIF(#REF!,' Gráficas'!C59)</f>
        <v>#REF!</v>
      </c>
      <c r="K59" s="8"/>
      <c r="L59" s="8"/>
      <c r="M59" s="8"/>
      <c r="N59" s="8"/>
      <c r="O59" s="8"/>
      <c r="P59" s="8"/>
    </row>
    <row r="60" spans="1:30" ht="15" customHeight="1" x14ac:dyDescent="0.25">
      <c r="A60" s="388"/>
      <c r="B60" s="8"/>
      <c r="C60" s="389" t="s">
        <v>84</v>
      </c>
      <c r="D60" s="390"/>
      <c r="E60" s="391" t="s">
        <v>129</v>
      </c>
      <c r="F60" s="392"/>
      <c r="G60" s="393"/>
      <c r="H60" s="369">
        <v>12.16</v>
      </c>
      <c r="I60" s="370"/>
      <c r="J60" s="11" t="e">
        <f>COUNTIF(#REF!,' Gráficas'!C60)</f>
        <v>#REF!</v>
      </c>
      <c r="K60" s="8"/>
      <c r="L60" s="8"/>
      <c r="M60" s="8"/>
      <c r="N60" s="8"/>
      <c r="O60" s="8"/>
      <c r="P60" s="8"/>
    </row>
    <row r="61" spans="1:30" ht="15" customHeight="1" x14ac:dyDescent="0.25">
      <c r="A61" s="388"/>
      <c r="B61"/>
      <c r="C61" s="356" t="s">
        <v>130</v>
      </c>
      <c r="D61" s="357"/>
      <c r="E61" s="357"/>
      <c r="F61" s="357"/>
      <c r="G61" s="357"/>
      <c r="H61" s="357"/>
      <c r="I61" s="358"/>
      <c r="J61" s="12" t="e">
        <f>SUM(J57:J60)</f>
        <v>#REF!</v>
      </c>
      <c r="K61" s="8"/>
      <c r="L61" s="8"/>
      <c r="M61" s="8"/>
      <c r="N61" s="8"/>
      <c r="O61" s="8"/>
      <c r="P61" s="8"/>
    </row>
    <row r="62" spans="1:30" ht="15" customHeight="1" x14ac:dyDescent="0.25">
      <c r="A62" s="388"/>
      <c r="B62" s="8"/>
      <c r="C62" s="8"/>
      <c r="D62" s="8"/>
      <c r="E62" s="8"/>
      <c r="F62" s="8"/>
      <c r="G62" s="8"/>
      <c r="H62" s="8"/>
      <c r="I62" s="8"/>
      <c r="J62" s="8"/>
      <c r="K62" s="8"/>
      <c r="L62" s="8"/>
      <c r="M62" s="8"/>
      <c r="N62" s="8"/>
      <c r="O62" s="8"/>
      <c r="P62" s="8"/>
    </row>
    <row r="63" spans="1:30" ht="20.100000000000001" customHeight="1" x14ac:dyDescent="0.25">
      <c r="A63" s="388"/>
      <c r="B63" s="8"/>
      <c r="C63" s="8"/>
      <c r="D63" s="8"/>
      <c r="E63" s="8"/>
      <c r="F63" s="8"/>
      <c r="G63" s="8"/>
      <c r="H63" s="8"/>
      <c r="I63" s="8"/>
      <c r="J63" s="8"/>
      <c r="K63" s="8"/>
      <c r="L63" s="8"/>
      <c r="M63" s="8"/>
      <c r="N63" s="8"/>
      <c r="O63" s="8"/>
      <c r="P63" s="8"/>
    </row>
    <row r="64" spans="1:30" ht="20.100000000000001" customHeight="1" x14ac:dyDescent="0.25">
      <c r="A64" s="388"/>
      <c r="B64" s="8"/>
      <c r="C64" s="343" t="s">
        <v>131</v>
      </c>
      <c r="D64" s="343"/>
      <c r="E64" s="343"/>
      <c r="F64" s="343"/>
      <c r="G64" s="343"/>
      <c r="H64" s="343"/>
      <c r="I64" s="343"/>
      <c r="J64" s="343"/>
      <c r="K64" s="343"/>
      <c r="L64" s="343"/>
      <c r="M64" s="343"/>
      <c r="N64" s="343"/>
      <c r="O64" s="343"/>
      <c r="P64" s="8"/>
    </row>
    <row r="65" spans="1:30" ht="20.100000000000001" customHeight="1" x14ac:dyDescent="0.25">
      <c r="A65" s="388"/>
      <c r="B65" s="8"/>
      <c r="C65" s="8"/>
      <c r="D65" s="8"/>
      <c r="E65" s="8"/>
      <c r="F65" s="8"/>
      <c r="G65" s="8"/>
      <c r="H65" s="8"/>
      <c r="I65" s="8"/>
      <c r="J65" s="8"/>
      <c r="K65" s="8"/>
      <c r="L65" s="8"/>
      <c r="M65" s="8"/>
      <c r="N65" s="8"/>
      <c r="O65" s="8"/>
      <c r="P65" s="8"/>
    </row>
    <row r="66" spans="1:30" ht="20.100000000000001" customHeight="1" x14ac:dyDescent="0.25">
      <c r="A66" s="388"/>
      <c r="B66" s="8"/>
      <c r="C66" s="338" t="s">
        <v>53</v>
      </c>
      <c r="D66" s="339"/>
      <c r="E66" s="339"/>
      <c r="F66" s="339"/>
      <c r="G66" s="339"/>
      <c r="H66" s="339"/>
      <c r="I66" s="339"/>
      <c r="J66" s="339"/>
      <c r="K66" s="339"/>
      <c r="L66" s="339"/>
      <c r="M66" s="339"/>
      <c r="N66" s="340"/>
      <c r="O66" s="344" t="s">
        <v>132</v>
      </c>
      <c r="P66" s="8"/>
    </row>
    <row r="67" spans="1:30" ht="21" customHeight="1" x14ac:dyDescent="0.25">
      <c r="A67" s="388"/>
      <c r="B67" s="8"/>
      <c r="C67" s="403" t="s">
        <v>55</v>
      </c>
      <c r="D67" s="333"/>
      <c r="E67" s="334"/>
      <c r="F67" s="51" t="str">
        <f>'Escalas de Valoración'!E46</f>
        <v>INSIGNIFICANTE</v>
      </c>
      <c r="G67" s="338" t="str">
        <f>'Escalas de Valoración'!F46</f>
        <v>MODERADO</v>
      </c>
      <c r="H67" s="340"/>
      <c r="I67" s="338" t="str">
        <f>'Escalas de Valoración'!G46</f>
        <v>DAÑINO</v>
      </c>
      <c r="J67" s="339"/>
      <c r="K67" s="339"/>
      <c r="L67" s="340"/>
      <c r="M67" s="338" t="str">
        <f>'Escalas de Valoración'!H46</f>
        <v>EXTREMA</v>
      </c>
      <c r="N67" s="340"/>
      <c r="O67" s="345"/>
      <c r="P67" s="8"/>
    </row>
    <row r="68" spans="1:30" ht="15" customHeight="1" x14ac:dyDescent="0.25">
      <c r="A68" s="388"/>
      <c r="B68" s="8"/>
      <c r="C68" s="404"/>
      <c r="D68" s="335"/>
      <c r="E68" s="336"/>
      <c r="F68" s="76">
        <v>1</v>
      </c>
      <c r="G68" s="338">
        <v>2</v>
      </c>
      <c r="H68" s="340"/>
      <c r="I68" s="338">
        <v>3</v>
      </c>
      <c r="J68" s="339"/>
      <c r="K68" s="339"/>
      <c r="L68" s="340"/>
      <c r="M68" s="338">
        <v>4</v>
      </c>
      <c r="N68" s="340"/>
      <c r="O68" s="346"/>
      <c r="P68" s="8"/>
    </row>
    <row r="69" spans="1:30" ht="26.25" customHeight="1" x14ac:dyDescent="0.25">
      <c r="A69" s="388"/>
      <c r="B69" s="8"/>
      <c r="C69" s="396" t="s">
        <v>63</v>
      </c>
      <c r="D69" s="52" t="str">
        <f>'Escalas de Valoración'!C48</f>
        <v>MUY ALTA</v>
      </c>
      <c r="E69" s="76">
        <v>1</v>
      </c>
      <c r="F69" s="84" t="s">
        <v>143</v>
      </c>
      <c r="G69" s="349" t="e">
        <f>J57/J61</f>
        <v>#REF!</v>
      </c>
      <c r="H69" s="349"/>
      <c r="I69" s="82"/>
      <c r="J69" s="88" t="s">
        <v>144</v>
      </c>
      <c r="K69" s="82" t="e">
        <f>J58/J61</f>
        <v>#REF!</v>
      </c>
      <c r="L69" s="82"/>
      <c r="M69" s="14"/>
      <c r="N69" s="91"/>
      <c r="O69" s="20" t="e">
        <f>+'Lista Desplegable'!Q37</f>
        <v>#REF!</v>
      </c>
      <c r="P69" s="8"/>
    </row>
    <row r="70" spans="1:30" ht="25.5" customHeight="1" x14ac:dyDescent="0.25">
      <c r="A70" s="388"/>
      <c r="B70" s="8"/>
      <c r="C70" s="397"/>
      <c r="D70" s="52" t="str">
        <f>'Escalas de Valoración'!C49</f>
        <v>ALTA</v>
      </c>
      <c r="E70" s="76">
        <v>2</v>
      </c>
      <c r="F70" s="19"/>
      <c r="G70" s="330"/>
      <c r="H70" s="330"/>
      <c r="I70" s="77"/>
      <c r="J70" s="77"/>
      <c r="K70" s="77"/>
      <c r="L70" s="77"/>
      <c r="M70" s="77"/>
      <c r="N70" s="16"/>
      <c r="O70" s="20" t="e">
        <f>+'Lista Desplegable'!Q38</f>
        <v>#REF!</v>
      </c>
      <c r="P70" s="8"/>
    </row>
    <row r="71" spans="1:30" ht="27.75" customHeight="1" x14ac:dyDescent="0.25">
      <c r="A71" s="388"/>
      <c r="B71" s="8"/>
      <c r="C71" s="397"/>
      <c r="D71" s="52" t="str">
        <f>'Escalas de Valoración'!C50</f>
        <v>MEDIA</v>
      </c>
      <c r="E71" s="76">
        <v>3</v>
      </c>
      <c r="F71" s="53"/>
      <c r="G71" s="331"/>
      <c r="H71" s="331"/>
      <c r="I71" s="25"/>
      <c r="J71" s="86" t="s">
        <v>145</v>
      </c>
      <c r="K71" s="405" t="e">
        <f>J59/J61</f>
        <v>#REF!</v>
      </c>
      <c r="L71" s="405"/>
      <c r="M71" s="85"/>
      <c r="N71" s="92"/>
      <c r="O71" s="20" t="e">
        <f>+'Lista Desplegable'!Q39</f>
        <v>#REF!</v>
      </c>
      <c r="P71" s="8"/>
    </row>
    <row r="72" spans="1:30" ht="25.5" customHeight="1" x14ac:dyDescent="0.25">
      <c r="A72" s="388"/>
      <c r="B72" s="8"/>
      <c r="C72" s="397"/>
      <c r="D72" s="52" t="str">
        <f>'Escalas de Valoración'!C51</f>
        <v xml:space="preserve">BAJA </v>
      </c>
      <c r="E72" s="76">
        <v>4</v>
      </c>
      <c r="F72" s="53"/>
      <c r="G72" s="331"/>
      <c r="H72" s="331"/>
      <c r="I72" s="13"/>
      <c r="J72" s="13"/>
      <c r="K72" s="394" t="s">
        <v>146</v>
      </c>
      <c r="L72" s="394"/>
      <c r="M72" s="87" t="e">
        <f>J60/J61</f>
        <v>#REF!</v>
      </c>
      <c r="N72" s="93"/>
      <c r="O72" s="20" t="e">
        <f>+'Lista Desplegable'!Q40</f>
        <v>#REF!</v>
      </c>
      <c r="P72" s="8"/>
    </row>
    <row r="73" spans="1:30" ht="15" customHeight="1" x14ac:dyDescent="0.25">
      <c r="A73" s="388"/>
      <c r="B73" s="8"/>
      <c r="C73" s="395" t="s">
        <v>130</v>
      </c>
      <c r="D73" s="359"/>
      <c r="E73" s="359"/>
      <c r="F73" s="359"/>
      <c r="G73" s="359"/>
      <c r="H73" s="359"/>
      <c r="I73" s="359"/>
      <c r="J73" s="359"/>
      <c r="K73" s="359"/>
      <c r="L73" s="359"/>
      <c r="M73" s="359"/>
      <c r="N73" s="360"/>
      <c r="O73" s="12" t="e">
        <f>SUM(O69:O72)</f>
        <v>#REF!</v>
      </c>
      <c r="P73" s="8"/>
    </row>
    <row r="74" spans="1:30" ht="15.75" thickBot="1" x14ac:dyDescent="0.3">
      <c r="A74" s="102"/>
      <c r="B74" s="102"/>
      <c r="C74" s="102"/>
      <c r="D74" s="102"/>
      <c r="E74" s="102"/>
      <c r="F74" s="102"/>
      <c r="G74" s="102"/>
      <c r="H74" s="102"/>
      <c r="I74" s="102"/>
      <c r="J74" s="102"/>
      <c r="K74" s="102"/>
      <c r="L74" s="102"/>
      <c r="M74" s="102"/>
      <c r="N74" s="102"/>
      <c r="O74" s="102"/>
      <c r="P74" s="102"/>
    </row>
    <row r="75" spans="1:30" ht="15.75" thickBot="1" x14ac:dyDescent="0.3">
      <c r="A75" s="8"/>
      <c r="B75" s="8"/>
      <c r="C75" s="8"/>
      <c r="D75" s="8"/>
      <c r="E75" s="8"/>
      <c r="F75" s="8"/>
      <c r="G75" s="8"/>
      <c r="H75" s="8"/>
      <c r="I75" s="8"/>
      <c r="J75" s="8"/>
      <c r="K75" s="8"/>
      <c r="L75" s="8"/>
      <c r="M75" s="8"/>
      <c r="N75" s="8"/>
      <c r="O75" s="8"/>
      <c r="P75" s="8"/>
    </row>
    <row r="76" spans="1:30" ht="33" customHeight="1" x14ac:dyDescent="0.25">
      <c r="A76" s="362" t="s">
        <v>147</v>
      </c>
      <c r="B76" s="8"/>
      <c r="C76" s="363" t="s">
        <v>122</v>
      </c>
      <c r="D76" s="363"/>
      <c r="E76" s="363"/>
      <c r="F76" s="363"/>
      <c r="G76" s="363"/>
      <c r="H76" s="363"/>
      <c r="I76" s="363"/>
      <c r="J76" s="363"/>
      <c r="K76" s="8"/>
      <c r="L76" s="8"/>
      <c r="M76" s="8"/>
      <c r="N76" s="8"/>
      <c r="O76" s="8"/>
      <c r="P76" s="8"/>
      <c r="Z76" s="8"/>
      <c r="AA76" s="8"/>
      <c r="AB76" s="8"/>
      <c r="AC76" s="8"/>
      <c r="AD76" s="8"/>
    </row>
    <row r="77" spans="1:30" ht="174" customHeight="1" x14ac:dyDescent="0.25">
      <c r="A77" s="361"/>
      <c r="B77" s="8"/>
      <c r="C77" s="355"/>
      <c r="D77" s="355"/>
      <c r="E77" s="355"/>
      <c r="F77" s="355"/>
      <c r="G77" s="355"/>
      <c r="H77" s="355"/>
      <c r="I77" s="355"/>
      <c r="J77" s="355"/>
      <c r="K77" s="8"/>
      <c r="L77" s="8"/>
      <c r="M77" s="8"/>
      <c r="N77" s="8"/>
      <c r="O77" s="8"/>
      <c r="P77" s="8"/>
    </row>
    <row r="78" spans="1:30" ht="36" customHeight="1" x14ac:dyDescent="0.25">
      <c r="A78" s="361"/>
      <c r="B78" s="8"/>
      <c r="C78" s="338" t="s">
        <v>123</v>
      </c>
      <c r="D78" s="339"/>
      <c r="E78" s="339"/>
      <c r="F78" s="339"/>
      <c r="G78" s="340"/>
      <c r="H78" s="338" t="s">
        <v>148</v>
      </c>
      <c r="I78" s="340"/>
      <c r="J78" s="78" t="s">
        <v>125</v>
      </c>
      <c r="K78" s="8"/>
      <c r="L78" s="8"/>
      <c r="M78" s="8"/>
      <c r="N78" s="8"/>
      <c r="O78" s="8"/>
      <c r="P78" s="8"/>
    </row>
    <row r="79" spans="1:30" ht="15" customHeight="1" x14ac:dyDescent="0.25">
      <c r="A79" s="361"/>
      <c r="B79" s="8"/>
      <c r="C79" s="364" t="s">
        <v>65</v>
      </c>
      <c r="D79" s="365"/>
      <c r="E79" s="366" t="s">
        <v>126</v>
      </c>
      <c r="F79" s="367"/>
      <c r="G79" s="368"/>
      <c r="H79" s="408" t="e">
        <f>J79/J83</f>
        <v>#REF!</v>
      </c>
      <c r="I79" s="409"/>
      <c r="J79" s="11" t="e">
        <f>COUNTIF(#REF!,' Gráficas'!C79)</f>
        <v>#REF!</v>
      </c>
      <c r="K79" s="8"/>
      <c r="L79" s="8"/>
      <c r="M79" s="8"/>
      <c r="N79" s="8"/>
      <c r="O79" s="8"/>
      <c r="P79" s="8"/>
    </row>
    <row r="80" spans="1:30" ht="15" customHeight="1" x14ac:dyDescent="0.25">
      <c r="A80" s="361"/>
      <c r="B80" s="8"/>
      <c r="C80" s="371" t="s">
        <v>66</v>
      </c>
      <c r="D80" s="372"/>
      <c r="E80" s="373" t="s">
        <v>127</v>
      </c>
      <c r="F80" s="374"/>
      <c r="G80" s="375"/>
      <c r="H80" s="410" t="e">
        <f>J80/J83</f>
        <v>#REF!</v>
      </c>
      <c r="I80" s="411"/>
      <c r="J80" s="11" t="e">
        <f>COUNTIF(#REF!,' Gráficas'!C80)</f>
        <v>#REF!</v>
      </c>
      <c r="K80" s="8"/>
      <c r="L80" s="8"/>
      <c r="M80" s="8"/>
      <c r="N80" s="8"/>
      <c r="O80" s="8"/>
      <c r="P80" s="8"/>
    </row>
    <row r="81" spans="1:16" ht="15" customHeight="1" x14ac:dyDescent="0.25">
      <c r="A81" s="361"/>
      <c r="B81" s="8"/>
      <c r="C81" s="376" t="s">
        <v>69</v>
      </c>
      <c r="D81" s="377"/>
      <c r="E81" s="378" t="s">
        <v>128</v>
      </c>
      <c r="F81" s="379"/>
      <c r="G81" s="380"/>
      <c r="H81" s="412" t="e">
        <f>J81/J83</f>
        <v>#REF!</v>
      </c>
      <c r="I81" s="413"/>
      <c r="J81" s="11" t="e">
        <f>COUNTIF(#REF!,' Gráficas'!C81)</f>
        <v>#REF!</v>
      </c>
      <c r="K81" s="8"/>
      <c r="L81" s="8"/>
      <c r="M81" s="8"/>
      <c r="N81" s="8"/>
      <c r="O81" s="8"/>
      <c r="P81" s="8"/>
    </row>
    <row r="82" spans="1:16" ht="15" customHeight="1" x14ac:dyDescent="0.25">
      <c r="A82" s="361"/>
      <c r="B82" s="8"/>
      <c r="C82" s="389" t="s">
        <v>70</v>
      </c>
      <c r="D82" s="390"/>
      <c r="E82" s="391" t="s">
        <v>129</v>
      </c>
      <c r="F82" s="392"/>
      <c r="G82" s="393"/>
      <c r="H82" s="406" t="e">
        <f>J82/J83</f>
        <v>#REF!</v>
      </c>
      <c r="I82" s="407"/>
      <c r="J82" s="11" t="e">
        <f>COUNTIF(#REF!,' Gráficas'!C82)</f>
        <v>#REF!</v>
      </c>
      <c r="K82" s="8"/>
      <c r="L82" s="8"/>
      <c r="M82" s="8"/>
      <c r="N82" s="8"/>
      <c r="O82" s="8"/>
      <c r="P82" s="8"/>
    </row>
    <row r="83" spans="1:16" ht="15" customHeight="1" x14ac:dyDescent="0.25">
      <c r="A83" s="361"/>
      <c r="B83"/>
      <c r="C83" s="356" t="s">
        <v>130</v>
      </c>
      <c r="D83" s="357"/>
      <c r="E83" s="357"/>
      <c r="F83" s="357"/>
      <c r="G83" s="357"/>
      <c r="H83" s="357"/>
      <c r="I83" s="358"/>
      <c r="J83" s="12" t="e">
        <f>SUM(J79:J82)</f>
        <v>#REF!</v>
      </c>
      <c r="K83" s="8"/>
      <c r="L83" s="8"/>
      <c r="M83" s="8"/>
      <c r="N83" s="8"/>
      <c r="O83" s="8"/>
      <c r="P83" s="8"/>
    </row>
    <row r="84" spans="1:16" ht="15" customHeight="1" x14ac:dyDescent="0.25">
      <c r="A84" s="361"/>
      <c r="B84" s="8"/>
      <c r="C84" s="8"/>
      <c r="D84" s="8"/>
      <c r="E84" s="8"/>
      <c r="F84" s="8"/>
      <c r="G84" s="8"/>
      <c r="H84" s="8"/>
      <c r="I84" s="8"/>
      <c r="J84" s="8"/>
      <c r="K84" s="8"/>
      <c r="L84" s="8"/>
      <c r="M84" s="8"/>
      <c r="N84" s="8"/>
      <c r="O84" s="8"/>
      <c r="P84" s="8"/>
    </row>
    <row r="85" spans="1:16" ht="20.100000000000001" customHeight="1" x14ac:dyDescent="0.25">
      <c r="A85" s="361"/>
      <c r="B85" s="8"/>
      <c r="C85" s="8"/>
      <c r="D85" s="8"/>
      <c r="E85" s="8"/>
      <c r="F85" s="8"/>
      <c r="G85" s="8"/>
      <c r="H85" s="8"/>
      <c r="I85" s="8"/>
      <c r="J85" s="8"/>
      <c r="K85" s="8"/>
      <c r="L85" s="8"/>
      <c r="M85" s="8"/>
      <c r="N85" s="8"/>
      <c r="O85" s="8"/>
      <c r="P85" s="8"/>
    </row>
    <row r="86" spans="1:16" ht="20.100000000000001" customHeight="1" x14ac:dyDescent="0.25">
      <c r="A86" s="361"/>
      <c r="B86" s="8"/>
      <c r="C86" s="343" t="s">
        <v>131</v>
      </c>
      <c r="D86" s="343"/>
      <c r="E86" s="343"/>
      <c r="F86" s="343"/>
      <c r="G86" s="343"/>
      <c r="H86" s="343"/>
      <c r="I86" s="343"/>
      <c r="J86" s="343"/>
      <c r="K86" s="343"/>
      <c r="L86" s="343"/>
      <c r="M86" s="343"/>
      <c r="N86" s="8"/>
      <c r="O86" s="8"/>
      <c r="P86" s="8"/>
    </row>
    <row r="87" spans="1:16" ht="20.100000000000001" customHeight="1" x14ac:dyDescent="0.25">
      <c r="A87" s="361"/>
      <c r="B87" s="8"/>
      <c r="C87" s="8"/>
      <c r="D87" s="8"/>
      <c r="E87" s="8"/>
      <c r="F87" s="8"/>
      <c r="G87" s="8"/>
      <c r="H87" s="8"/>
      <c r="I87" s="8"/>
      <c r="J87" s="8"/>
      <c r="K87" s="8"/>
      <c r="L87" s="8"/>
      <c r="M87" s="8"/>
      <c r="N87" s="8"/>
      <c r="O87" s="8"/>
      <c r="P87" s="8"/>
    </row>
    <row r="88" spans="1:16" ht="26.25" customHeight="1" x14ac:dyDescent="0.25">
      <c r="A88" s="361"/>
      <c r="B88" s="90"/>
      <c r="C88" s="338" t="s">
        <v>53</v>
      </c>
      <c r="D88" s="339"/>
      <c r="E88" s="339"/>
      <c r="F88" s="339"/>
      <c r="G88" s="339"/>
      <c r="H88" s="339"/>
      <c r="I88" s="339"/>
      <c r="J88" s="339"/>
      <c r="K88" s="339"/>
      <c r="L88" s="340"/>
      <c r="M88" s="344" t="s">
        <v>132</v>
      </c>
      <c r="N88" s="8"/>
      <c r="O88" s="8"/>
      <c r="P88" s="8"/>
    </row>
    <row r="89" spans="1:16" ht="21" customHeight="1" x14ac:dyDescent="0.25">
      <c r="A89" s="361"/>
      <c r="B89" s="90"/>
      <c r="C89" s="333" t="s">
        <v>55</v>
      </c>
      <c r="D89" s="333"/>
      <c r="E89" s="334"/>
      <c r="F89" s="76" t="str">
        <f>'Escalas de Valoración'!E61</f>
        <v>MODERADO</v>
      </c>
      <c r="G89" s="338" t="str">
        <f>'Escalas de Valoración'!F61</f>
        <v>MAYOR</v>
      </c>
      <c r="H89" s="340"/>
      <c r="I89" s="338" t="str">
        <f>'Escalas de Valoración'!G61</f>
        <v>CATASTROFICO</v>
      </c>
      <c r="J89" s="339"/>
      <c r="K89" s="339"/>
      <c r="L89" s="340"/>
      <c r="M89" s="345"/>
      <c r="N89" s="8"/>
      <c r="O89" s="8"/>
      <c r="P89" s="8"/>
    </row>
    <row r="90" spans="1:16" ht="15" customHeight="1" x14ac:dyDescent="0.25">
      <c r="A90" s="361"/>
      <c r="B90" s="90"/>
      <c r="C90" s="335"/>
      <c r="D90" s="335"/>
      <c r="E90" s="336"/>
      <c r="F90" s="76">
        <v>3</v>
      </c>
      <c r="G90" s="338">
        <v>4</v>
      </c>
      <c r="H90" s="340"/>
      <c r="I90" s="338">
        <v>5</v>
      </c>
      <c r="J90" s="339"/>
      <c r="K90" s="339"/>
      <c r="L90" s="340"/>
      <c r="M90" s="346"/>
      <c r="N90" s="8"/>
      <c r="O90" s="8"/>
      <c r="P90" s="8"/>
    </row>
    <row r="91" spans="1:16" ht="19.5" customHeight="1" x14ac:dyDescent="0.25">
      <c r="A91" s="361"/>
      <c r="B91" s="90"/>
      <c r="C91" s="334" t="s">
        <v>63</v>
      </c>
      <c r="D91" s="52" t="str">
        <f>'Escalas de Valoración'!C63</f>
        <v>RARA VEZ</v>
      </c>
      <c r="E91" s="76">
        <v>1</v>
      </c>
      <c r="F91" s="84" t="s">
        <v>133</v>
      </c>
      <c r="G91" s="349" t="e">
        <f>0/M96</f>
        <v>#REF!</v>
      </c>
      <c r="H91" s="349"/>
      <c r="I91" s="82"/>
      <c r="J91" s="88" t="s">
        <v>149</v>
      </c>
      <c r="K91" s="82" t="e">
        <f>M91/M96</f>
        <v>#REF!</v>
      </c>
      <c r="L91" s="82"/>
      <c r="M91" s="11" t="e">
        <f>+'Lista Desplegable'!T38</f>
        <v>#REF!</v>
      </c>
      <c r="N91" s="8"/>
      <c r="O91" s="8"/>
      <c r="P91" s="8"/>
    </row>
    <row r="92" spans="1:16" ht="19.5" customHeight="1" x14ac:dyDescent="0.25">
      <c r="A92" s="361"/>
      <c r="B92" s="90"/>
      <c r="C92" s="341"/>
      <c r="D92" s="52" t="str">
        <f>'Escalas de Valoración'!C64</f>
        <v>IMPROBABLE</v>
      </c>
      <c r="E92" s="76">
        <v>2</v>
      </c>
      <c r="F92" s="19"/>
      <c r="G92" s="330"/>
      <c r="H92" s="330"/>
      <c r="I92" s="414" t="s">
        <v>150</v>
      </c>
      <c r="J92" s="414"/>
      <c r="K92" s="415" t="e">
        <f>M92/M96</f>
        <v>#REF!</v>
      </c>
      <c r="L92" s="415"/>
      <c r="M92" s="11" t="e">
        <f>+'Lista Desplegable'!T39</f>
        <v>#REF!</v>
      </c>
      <c r="N92" s="8"/>
      <c r="O92" s="8"/>
      <c r="P92" s="8"/>
    </row>
    <row r="93" spans="1:16" ht="15" customHeight="1" x14ac:dyDescent="0.25">
      <c r="A93" s="361"/>
      <c r="B93" s="90"/>
      <c r="C93" s="341"/>
      <c r="D93" s="52" t="str">
        <f>'Escalas de Valoración'!C65</f>
        <v>POSIBLE</v>
      </c>
      <c r="E93" s="76">
        <v>3</v>
      </c>
      <c r="F93" s="19"/>
      <c r="G93" s="331"/>
      <c r="H93" s="331"/>
      <c r="I93" s="94"/>
      <c r="J93" s="95"/>
      <c r="K93" s="416"/>
      <c r="L93" s="416"/>
      <c r="M93" s="398" t="e">
        <f>+'Lista Desplegable'!T40</f>
        <v>#REF!</v>
      </c>
      <c r="N93" s="8"/>
      <c r="O93" s="8"/>
      <c r="P93" s="8"/>
    </row>
    <row r="94" spans="1:16" ht="15" customHeight="1" x14ac:dyDescent="0.25">
      <c r="A94" s="361"/>
      <c r="B94" s="90"/>
      <c r="C94" s="341"/>
      <c r="D94" s="52" t="str">
        <f>'Escalas de Valoración'!C66</f>
        <v>PROBABLE</v>
      </c>
      <c r="E94" s="76">
        <v>4</v>
      </c>
      <c r="F94" s="53"/>
      <c r="G94" s="331"/>
      <c r="H94" s="331"/>
      <c r="I94" s="13"/>
      <c r="J94" s="96" t="s">
        <v>151</v>
      </c>
      <c r="K94" s="87" t="e">
        <f>M93/M96</f>
        <v>#REF!</v>
      </c>
      <c r="L94" s="13"/>
      <c r="M94" s="417"/>
      <c r="N94" s="8"/>
      <c r="O94" s="8"/>
      <c r="P94" s="8"/>
    </row>
    <row r="95" spans="1:16" ht="15" customHeight="1" x14ac:dyDescent="0.25">
      <c r="A95" s="361"/>
      <c r="B95" s="90"/>
      <c r="C95" s="336"/>
      <c r="D95" s="52" t="str">
        <f>'Escalas de Valoración'!C67</f>
        <v>CASI SEGURO</v>
      </c>
      <c r="E95" s="76">
        <v>5</v>
      </c>
      <c r="F95" s="53"/>
      <c r="G95" s="332"/>
      <c r="H95" s="332"/>
      <c r="I95" s="18"/>
      <c r="J95" s="18"/>
      <c r="K95" s="18"/>
      <c r="L95" s="18"/>
      <c r="M95" s="399"/>
      <c r="N95" s="8"/>
      <c r="O95" s="8"/>
      <c r="P95" s="8"/>
    </row>
    <row r="96" spans="1:16" ht="15" customHeight="1" x14ac:dyDescent="0.25">
      <c r="A96" s="361"/>
      <c r="B96" s="90"/>
      <c r="C96" s="395" t="s">
        <v>130</v>
      </c>
      <c r="D96" s="359"/>
      <c r="E96" s="359"/>
      <c r="F96" s="359"/>
      <c r="G96" s="359"/>
      <c r="H96" s="359"/>
      <c r="I96" s="359"/>
      <c r="J96" s="359"/>
      <c r="K96" s="359"/>
      <c r="L96" s="360"/>
      <c r="M96" s="12" t="e">
        <f>SUM(M91:M95)</f>
        <v>#REF!</v>
      </c>
      <c r="N96" s="8"/>
      <c r="O96" s="8"/>
      <c r="P96" s="8"/>
    </row>
    <row r="120" spans="9:9" x14ac:dyDescent="0.25">
      <c r="I120" s="247" t="s">
        <v>152</v>
      </c>
    </row>
  </sheetData>
  <mergeCells count="149">
    <mergeCell ref="C86:M86"/>
    <mergeCell ref="M88:M90"/>
    <mergeCell ref="I92:J92"/>
    <mergeCell ref="K92:L92"/>
    <mergeCell ref="C88:L88"/>
    <mergeCell ref="C96:L96"/>
    <mergeCell ref="C91:C95"/>
    <mergeCell ref="G91:H91"/>
    <mergeCell ref="G92:H92"/>
    <mergeCell ref="G93:H93"/>
    <mergeCell ref="K93:L93"/>
    <mergeCell ref="G94:H94"/>
    <mergeCell ref="M93:M95"/>
    <mergeCell ref="H82:I82"/>
    <mergeCell ref="C83:I83"/>
    <mergeCell ref="C89:E90"/>
    <mergeCell ref="G89:H89"/>
    <mergeCell ref="I89:L89"/>
    <mergeCell ref="G90:H90"/>
    <mergeCell ref="I90:L90"/>
    <mergeCell ref="A76:A96"/>
    <mergeCell ref="C76:J76"/>
    <mergeCell ref="C77:J77"/>
    <mergeCell ref="C78:G78"/>
    <mergeCell ref="H78:I78"/>
    <mergeCell ref="C79:D79"/>
    <mergeCell ref="E79:G79"/>
    <mergeCell ref="H79:I79"/>
    <mergeCell ref="C80:D80"/>
    <mergeCell ref="E80:G80"/>
    <mergeCell ref="H80:I80"/>
    <mergeCell ref="C81:D81"/>
    <mergeCell ref="E81:G81"/>
    <mergeCell ref="H81:I81"/>
    <mergeCell ref="C82:D82"/>
    <mergeCell ref="E82:G82"/>
    <mergeCell ref="G95:H95"/>
    <mergeCell ref="G69:H69"/>
    <mergeCell ref="G70:H70"/>
    <mergeCell ref="G71:H71"/>
    <mergeCell ref="K71:L71"/>
    <mergeCell ref="G72:H72"/>
    <mergeCell ref="C67:E68"/>
    <mergeCell ref="G67:H67"/>
    <mergeCell ref="I67:L67"/>
    <mergeCell ref="M67:N67"/>
    <mergeCell ref="G68:H68"/>
    <mergeCell ref="I68:L68"/>
    <mergeCell ref="M68:N68"/>
    <mergeCell ref="C51:O51"/>
    <mergeCell ref="P26:P27"/>
    <mergeCell ref="P49:P50"/>
    <mergeCell ref="C46:C50"/>
    <mergeCell ref="G46:H46"/>
    <mergeCell ref="G47:H47"/>
    <mergeCell ref="G48:H48"/>
    <mergeCell ref="K48:L48"/>
    <mergeCell ref="G49:H49"/>
    <mergeCell ref="G50:H50"/>
    <mergeCell ref="C41:P41"/>
    <mergeCell ref="C43:O43"/>
    <mergeCell ref="P43:P45"/>
    <mergeCell ref="C44:E45"/>
    <mergeCell ref="G44:H44"/>
    <mergeCell ref="I44:L44"/>
    <mergeCell ref="M44:N44"/>
    <mergeCell ref="G45:H45"/>
    <mergeCell ref="I45:L45"/>
    <mergeCell ref="M45:N45"/>
    <mergeCell ref="H36:I36"/>
    <mergeCell ref="C37:D37"/>
    <mergeCell ref="E37:G37"/>
    <mergeCell ref="H37:I37"/>
    <mergeCell ref="A54:A73"/>
    <mergeCell ref="C54:J54"/>
    <mergeCell ref="C55:J55"/>
    <mergeCell ref="C56:G56"/>
    <mergeCell ref="H56:I56"/>
    <mergeCell ref="C57:D57"/>
    <mergeCell ref="E57:G57"/>
    <mergeCell ref="H57:I57"/>
    <mergeCell ref="C58:D58"/>
    <mergeCell ref="E58:G58"/>
    <mergeCell ref="H58:I58"/>
    <mergeCell ref="C59:D59"/>
    <mergeCell ref="E59:G59"/>
    <mergeCell ref="C64:O64"/>
    <mergeCell ref="H59:I59"/>
    <mergeCell ref="C60:D60"/>
    <mergeCell ref="E60:G60"/>
    <mergeCell ref="H60:I60"/>
    <mergeCell ref="C61:I61"/>
    <mergeCell ref="O66:O68"/>
    <mergeCell ref="K72:L72"/>
    <mergeCell ref="C73:N73"/>
    <mergeCell ref="C66:N66"/>
    <mergeCell ref="C69:C72"/>
    <mergeCell ref="C38:I38"/>
    <mergeCell ref="C28:O28"/>
    <mergeCell ref="A8:A28"/>
    <mergeCell ref="A31:A51"/>
    <mergeCell ref="C31:J31"/>
    <mergeCell ref="C32:J32"/>
    <mergeCell ref="C33:G33"/>
    <mergeCell ref="H33:I33"/>
    <mergeCell ref="C34:D34"/>
    <mergeCell ref="E34:G34"/>
    <mergeCell ref="H34:I34"/>
    <mergeCell ref="C35:D35"/>
    <mergeCell ref="E35:G35"/>
    <mergeCell ref="H35:I35"/>
    <mergeCell ref="C36:D36"/>
    <mergeCell ref="E36:G36"/>
    <mergeCell ref="C11:D11"/>
    <mergeCell ref="C12:D12"/>
    <mergeCell ref="C13:D13"/>
    <mergeCell ref="C14:D14"/>
    <mergeCell ref="C15:I15"/>
    <mergeCell ref="H13:I13"/>
    <mergeCell ref="H14:I14"/>
    <mergeCell ref="E13:G13"/>
    <mergeCell ref="E14:G14"/>
    <mergeCell ref="C18:P18"/>
    <mergeCell ref="P20:P22"/>
    <mergeCell ref="M22:N22"/>
    <mergeCell ref="A1:P2"/>
    <mergeCell ref="A3:P4"/>
    <mergeCell ref="G21:H21"/>
    <mergeCell ref="G22:H22"/>
    <mergeCell ref="G23:H23"/>
    <mergeCell ref="C20:O20"/>
    <mergeCell ref="H10:I10"/>
    <mergeCell ref="C10:G10"/>
    <mergeCell ref="H11:I11"/>
    <mergeCell ref="H12:I12"/>
    <mergeCell ref="E11:G11"/>
    <mergeCell ref="E12:G12"/>
    <mergeCell ref="C8:J8"/>
    <mergeCell ref="C9:J9"/>
    <mergeCell ref="M21:N21"/>
    <mergeCell ref="G24:H24"/>
    <mergeCell ref="G25:H25"/>
    <mergeCell ref="G26:H26"/>
    <mergeCell ref="G27:H27"/>
    <mergeCell ref="C21:E22"/>
    <mergeCell ref="K25:L25"/>
    <mergeCell ref="I21:L21"/>
    <mergeCell ref="C23:C27"/>
    <mergeCell ref="I22:L22"/>
  </mergeCells>
  <printOptions horizontalCentered="1"/>
  <pageMargins left="0.39370078740157483" right="0.39370078740157483" top="0.59055118110236227" bottom="0.19685039370078741" header="0.31496062992125984" footer="0.31496062992125984"/>
  <pageSetup scale="2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72"/>
  <sheetViews>
    <sheetView topLeftCell="C33" workbookViewId="0">
      <selection activeCell="D53" sqref="D53"/>
    </sheetView>
  </sheetViews>
  <sheetFormatPr baseColWidth="10" defaultColWidth="11.42578125" defaultRowHeight="15" x14ac:dyDescent="0.25"/>
  <cols>
    <col min="1" max="1" width="51.7109375" style="31" customWidth="1"/>
    <col min="2" max="2" width="54.85546875" style="31" customWidth="1"/>
    <col min="3" max="3" width="8.140625" style="31" customWidth="1"/>
    <col min="4" max="4" width="22.7109375" style="31" customWidth="1"/>
    <col min="5" max="5" width="13" style="31" customWidth="1"/>
    <col min="6" max="6" width="47.28515625" style="31" customWidth="1"/>
    <col min="7" max="7" width="5.140625" style="31" customWidth="1"/>
    <col min="8" max="8" width="34.42578125" style="31" customWidth="1"/>
    <col min="9" max="9" width="5.140625" style="31" customWidth="1"/>
    <col min="10" max="10" width="9.140625" style="31" customWidth="1"/>
    <col min="11" max="11" width="5.5703125" style="31" customWidth="1"/>
    <col min="12" max="12" width="18.5703125" style="31" customWidth="1"/>
    <col min="13" max="13" width="15.42578125" style="31" customWidth="1"/>
    <col min="14" max="14" width="18.42578125" style="31" customWidth="1"/>
    <col min="15" max="15" width="5.28515625" style="31" customWidth="1"/>
    <col min="16" max="16" width="26.42578125" style="31" customWidth="1"/>
    <col min="17" max="18" width="11.42578125" style="31"/>
    <col min="19" max="19" width="17.7109375" style="31" bestFit="1" customWidth="1"/>
    <col min="20" max="20" width="8.7109375" style="31" customWidth="1"/>
    <col min="21" max="16384" width="11.42578125" style="31"/>
  </cols>
  <sheetData>
    <row r="1" spans="1:22" s="33" customFormat="1" x14ac:dyDescent="0.25">
      <c r="A1" s="248"/>
      <c r="B1" s="248"/>
      <c r="C1" s="248"/>
      <c r="D1" s="248"/>
      <c r="E1" s="248"/>
      <c r="F1" s="248"/>
      <c r="G1" s="248"/>
      <c r="H1" s="35" t="s">
        <v>153</v>
      </c>
      <c r="I1" s="248"/>
      <c r="J1" s="35" t="s">
        <v>154</v>
      </c>
      <c r="K1" s="248"/>
      <c r="L1" s="248"/>
      <c r="M1" s="248"/>
      <c r="N1" s="248"/>
      <c r="O1" s="248"/>
      <c r="P1" s="248"/>
      <c r="Q1" s="248"/>
      <c r="R1" s="248"/>
      <c r="S1" s="248"/>
      <c r="T1" s="248"/>
      <c r="U1" s="248"/>
      <c r="V1" s="248"/>
    </row>
    <row r="2" spans="1:22" s="33" customFormat="1" ht="30" x14ac:dyDescent="0.25">
      <c r="A2" s="35" t="s">
        <v>155</v>
      </c>
      <c r="B2" s="35" t="s">
        <v>156</v>
      </c>
      <c r="C2" s="35"/>
      <c r="D2" s="35" t="s">
        <v>156</v>
      </c>
      <c r="E2" s="248"/>
      <c r="F2" s="35" t="s">
        <v>157</v>
      </c>
      <c r="G2" s="248"/>
      <c r="H2" s="249" t="s">
        <v>158</v>
      </c>
      <c r="I2" s="37"/>
      <c r="J2" s="250" t="s">
        <v>159</v>
      </c>
      <c r="K2" s="248"/>
      <c r="L2" s="35" t="s">
        <v>160</v>
      </c>
      <c r="M2" s="248"/>
      <c r="N2" s="35" t="s">
        <v>161</v>
      </c>
      <c r="O2" s="248"/>
      <c r="P2" s="35" t="s">
        <v>162</v>
      </c>
      <c r="Q2" s="248"/>
      <c r="R2" s="248"/>
      <c r="S2" s="248"/>
      <c r="T2" s="34"/>
      <c r="U2" s="418"/>
      <c r="V2" s="418"/>
    </row>
    <row r="3" spans="1:22" s="33" customFormat="1" x14ac:dyDescent="0.25">
      <c r="A3" s="250" t="s">
        <v>163</v>
      </c>
      <c r="B3" s="250" t="s">
        <v>164</v>
      </c>
      <c r="C3" s="251">
        <v>0.25</v>
      </c>
      <c r="D3" s="250" t="s">
        <v>165</v>
      </c>
      <c r="E3" s="248"/>
      <c r="F3" s="252" t="s">
        <v>166</v>
      </c>
      <c r="G3" s="248"/>
      <c r="H3" s="252" t="s">
        <v>167</v>
      </c>
      <c r="I3" s="37"/>
      <c r="J3" s="250" t="s">
        <v>168</v>
      </c>
      <c r="K3" s="248"/>
      <c r="L3" s="252" t="s">
        <v>169</v>
      </c>
      <c r="M3" s="248"/>
      <c r="N3" s="252" t="s">
        <v>170</v>
      </c>
      <c r="O3" s="37" t="e">
        <f>COUNTIF(#REF!,N3)</f>
        <v>#REF!</v>
      </c>
      <c r="P3" s="252" t="s">
        <v>171</v>
      </c>
      <c r="Q3" s="37" t="e">
        <f>COUNTIF(#REF!,P3)</f>
        <v>#REF!</v>
      </c>
      <c r="R3" s="248"/>
      <c r="S3" s="248"/>
      <c r="T3" s="248"/>
      <c r="U3" s="248"/>
      <c r="V3" s="248"/>
    </row>
    <row r="4" spans="1:22" s="33" customFormat="1" x14ac:dyDescent="0.25">
      <c r="A4" s="250" t="s">
        <v>172</v>
      </c>
      <c r="B4" s="250" t="s">
        <v>173</v>
      </c>
      <c r="C4" s="251">
        <v>0.15</v>
      </c>
      <c r="D4" s="250" t="s">
        <v>174</v>
      </c>
      <c r="E4" s="248"/>
      <c r="F4" s="252" t="s">
        <v>175</v>
      </c>
      <c r="G4" s="248"/>
      <c r="H4" s="252" t="s">
        <v>176</v>
      </c>
      <c r="I4" s="37"/>
      <c r="J4" s="248"/>
      <c r="K4" s="248"/>
      <c r="L4" s="252" t="s">
        <v>177</v>
      </c>
      <c r="M4" s="248"/>
      <c r="N4" s="252" t="s">
        <v>178</v>
      </c>
      <c r="O4" s="37" t="e">
        <f>COUNTIF(#REF!,N4)</f>
        <v>#REF!</v>
      </c>
      <c r="P4" s="252" t="s">
        <v>179</v>
      </c>
      <c r="Q4" s="37" t="e">
        <f>COUNTIF(#REF!,P4)</f>
        <v>#REF!</v>
      </c>
      <c r="R4" s="248"/>
      <c r="S4" s="248"/>
      <c r="T4" s="248"/>
      <c r="U4" s="248"/>
      <c r="V4" s="248"/>
    </row>
    <row r="5" spans="1:22" s="33" customFormat="1" x14ac:dyDescent="0.25">
      <c r="A5" s="248"/>
      <c r="B5" s="250" t="s">
        <v>180</v>
      </c>
      <c r="C5" s="251">
        <v>0.1</v>
      </c>
      <c r="D5" s="250" t="s">
        <v>181</v>
      </c>
      <c r="E5" s="248"/>
      <c r="F5" s="252" t="s">
        <v>182</v>
      </c>
      <c r="G5" s="248"/>
      <c r="H5" s="252" t="s">
        <v>183</v>
      </c>
      <c r="I5" s="37"/>
      <c r="J5" s="248"/>
      <c r="K5" s="248"/>
      <c r="L5" s="252" t="s">
        <v>184</v>
      </c>
      <c r="M5" s="248"/>
      <c r="N5" s="252" t="s">
        <v>185</v>
      </c>
      <c r="O5" s="37" t="e">
        <f>COUNTIF(#REF!,N5)</f>
        <v>#REF!</v>
      </c>
      <c r="P5" s="252" t="s">
        <v>186</v>
      </c>
      <c r="Q5" s="37" t="e">
        <f>COUNTIF(#REF!,P5)</f>
        <v>#REF!</v>
      </c>
      <c r="R5" s="248"/>
      <c r="S5" s="248"/>
      <c r="T5" s="248"/>
      <c r="U5" s="248"/>
      <c r="V5" s="248"/>
    </row>
    <row r="6" spans="1:22" s="33" customFormat="1" ht="15" customHeight="1" x14ac:dyDescent="0.25">
      <c r="A6" s="35" t="s">
        <v>63</v>
      </c>
      <c r="B6" s="248"/>
      <c r="C6" s="248"/>
      <c r="D6" s="248"/>
      <c r="E6" s="248"/>
      <c r="F6" s="252" t="s">
        <v>187</v>
      </c>
      <c r="G6" s="248"/>
      <c r="H6" s="252" t="s">
        <v>188</v>
      </c>
      <c r="I6" s="37"/>
      <c r="J6" s="248"/>
      <c r="K6" s="248"/>
      <c r="L6" s="252" t="s">
        <v>189</v>
      </c>
      <c r="M6" s="248"/>
      <c r="N6" s="252" t="s">
        <v>190</v>
      </c>
      <c r="O6" s="37" t="e">
        <f>COUNTIF(#REF!,N6)</f>
        <v>#REF!</v>
      </c>
      <c r="P6" s="252" t="s">
        <v>191</v>
      </c>
      <c r="Q6" s="37" t="e">
        <f>COUNTIF(#REF!,P6)</f>
        <v>#REF!</v>
      </c>
      <c r="R6" s="248"/>
      <c r="S6" s="248"/>
      <c r="T6" s="248"/>
      <c r="U6" s="248"/>
      <c r="V6" s="248"/>
    </row>
    <row r="7" spans="1:22" s="33" customFormat="1" ht="24" customHeight="1" x14ac:dyDescent="0.25">
      <c r="A7" s="10" t="s">
        <v>104</v>
      </c>
      <c r="B7" s="37" t="e">
        <f>SUM(B27:B29)</f>
        <v>#REF!</v>
      </c>
      <c r="C7" s="32"/>
      <c r="D7" s="248"/>
      <c r="E7" s="248"/>
      <c r="F7" s="248"/>
      <c r="G7" s="248"/>
      <c r="H7" s="249" t="s">
        <v>192</v>
      </c>
      <c r="I7" s="37"/>
      <c r="J7" s="248"/>
      <c r="K7" s="248"/>
      <c r="L7" s="252" t="s">
        <v>193</v>
      </c>
      <c r="M7" s="248"/>
      <c r="N7" s="252" t="s">
        <v>194</v>
      </c>
      <c r="O7" s="37" t="e">
        <f>$B$54-SUM(O3:O6)</f>
        <v>#REF!</v>
      </c>
      <c r="P7" s="252" t="s">
        <v>194</v>
      </c>
      <c r="Q7" s="37" t="e">
        <f>$B$54-SUM(Q3:Q6)</f>
        <v>#REF!</v>
      </c>
      <c r="R7" s="248"/>
      <c r="S7" s="248"/>
      <c r="T7" s="248"/>
      <c r="U7" s="248"/>
      <c r="V7" s="248"/>
    </row>
    <row r="8" spans="1:22" s="33" customFormat="1" x14ac:dyDescent="0.25">
      <c r="A8" s="10" t="s">
        <v>80</v>
      </c>
      <c r="B8" s="37" t="e">
        <f>SUM(B30:B31)</f>
        <v>#REF!</v>
      </c>
      <c r="C8" s="32"/>
      <c r="D8" s="248"/>
      <c r="E8" s="248"/>
      <c r="F8" s="248"/>
      <c r="G8" s="248"/>
      <c r="H8" s="252" t="s">
        <v>195</v>
      </c>
      <c r="I8" s="37"/>
      <c r="J8" s="248"/>
      <c r="K8" s="248"/>
      <c r="L8" s="252" t="s">
        <v>196</v>
      </c>
      <c r="M8" s="248"/>
      <c r="N8" s="49"/>
      <c r="O8" s="49"/>
      <c r="P8" s="49"/>
      <c r="Q8" s="248"/>
      <c r="R8" s="248"/>
      <c r="S8" s="35" t="s">
        <v>197</v>
      </c>
      <c r="T8" s="32"/>
      <c r="U8" s="248"/>
      <c r="V8" s="248"/>
    </row>
    <row r="9" spans="1:22" s="33" customFormat="1" x14ac:dyDescent="0.25">
      <c r="A9" s="10" t="s">
        <v>83</v>
      </c>
      <c r="B9" s="37" t="e">
        <f>SUM(B32:B33)</f>
        <v>#REF!</v>
      </c>
      <c r="C9" s="32"/>
      <c r="D9" s="248"/>
      <c r="E9" s="248"/>
      <c r="F9" s="35" t="s">
        <v>153</v>
      </c>
      <c r="G9" s="248"/>
      <c r="H9" s="253"/>
      <c r="I9" s="32"/>
      <c r="J9" s="248"/>
      <c r="K9" s="248"/>
      <c r="L9" s="252" t="s">
        <v>198</v>
      </c>
      <c r="M9" s="248"/>
      <c r="N9" s="49"/>
      <c r="O9" s="49"/>
      <c r="P9" s="49"/>
      <c r="Q9" s="248"/>
      <c r="R9" s="248"/>
      <c r="S9" s="3">
        <v>1</v>
      </c>
      <c r="T9" s="97" t="e">
        <f>COUNTIF(#REF!,S9)</f>
        <v>#REF!</v>
      </c>
      <c r="U9" s="248"/>
      <c r="V9" s="248"/>
    </row>
    <row r="10" spans="1:22" s="33" customFormat="1" ht="24" customHeight="1" x14ac:dyDescent="0.25">
      <c r="A10" s="10" t="s">
        <v>86</v>
      </c>
      <c r="B10" s="37" t="e">
        <f>SUM(B34:B36)</f>
        <v>#REF!</v>
      </c>
      <c r="C10" s="32"/>
      <c r="D10" s="248"/>
      <c r="E10" s="248"/>
      <c r="F10" s="252" t="s">
        <v>199</v>
      </c>
      <c r="G10" s="248"/>
      <c r="H10" s="253"/>
      <c r="I10" s="32"/>
      <c r="J10" s="248"/>
      <c r="K10" s="248"/>
      <c r="L10" s="252" t="s">
        <v>200</v>
      </c>
      <c r="M10" s="34"/>
      <c r="N10" s="49"/>
      <c r="O10" s="49"/>
      <c r="P10" s="49"/>
      <c r="Q10" s="34"/>
      <c r="R10" s="34"/>
      <c r="S10" s="3">
        <v>2</v>
      </c>
      <c r="T10" s="97" t="e">
        <f>COUNTIF(#REF!,S10)</f>
        <v>#REF!</v>
      </c>
      <c r="U10" s="248"/>
      <c r="V10" s="248"/>
    </row>
    <row r="11" spans="1:22" s="33" customFormat="1" x14ac:dyDescent="0.25">
      <c r="A11" s="10" t="s">
        <v>111</v>
      </c>
      <c r="B11" s="37" t="e">
        <f>SUM(B35:B36)</f>
        <v>#REF!</v>
      </c>
      <c r="C11" s="32"/>
      <c r="D11" s="248"/>
      <c r="E11" s="248"/>
      <c r="F11" s="252" t="s">
        <v>201</v>
      </c>
      <c r="G11" s="248"/>
      <c r="H11" s="253"/>
      <c r="I11" s="32"/>
      <c r="J11" s="248"/>
      <c r="K11" s="248"/>
      <c r="L11" s="252" t="s">
        <v>202</v>
      </c>
      <c r="M11" s="49"/>
      <c r="N11" s="49"/>
      <c r="O11" s="49"/>
      <c r="P11" s="49"/>
      <c r="Q11" s="49"/>
      <c r="R11" s="49"/>
      <c r="S11" s="3">
        <v>3</v>
      </c>
      <c r="T11" s="97" t="e">
        <f>COUNTIF(#REF!,S11)</f>
        <v>#REF!</v>
      </c>
      <c r="U11" s="418"/>
      <c r="V11" s="418"/>
    </row>
    <row r="12" spans="1:22" s="33" customFormat="1" x14ac:dyDescent="0.25">
      <c r="A12" s="62" t="s">
        <v>78</v>
      </c>
      <c r="B12" s="32"/>
      <c r="C12" s="32"/>
      <c r="D12" s="248"/>
      <c r="E12" s="248"/>
      <c r="F12" s="252" t="s">
        <v>203</v>
      </c>
      <c r="G12" s="248"/>
      <c r="H12" s="253"/>
      <c r="I12" s="32"/>
      <c r="J12" s="248"/>
      <c r="K12" s="248"/>
      <c r="L12" s="253"/>
      <c r="M12" s="49"/>
      <c r="N12" s="49"/>
      <c r="O12" s="49"/>
      <c r="P12" s="49"/>
      <c r="Q12" s="49"/>
      <c r="R12" s="49"/>
      <c r="S12" s="3">
        <v>4</v>
      </c>
      <c r="T12" s="97" t="e">
        <f>COUNTIF(#REF!,S12)</f>
        <v>#REF!</v>
      </c>
      <c r="U12" s="34"/>
      <c r="V12" s="34"/>
    </row>
    <row r="13" spans="1:22" s="33" customFormat="1" x14ac:dyDescent="0.25">
      <c r="A13" s="62" t="s">
        <v>80</v>
      </c>
      <c r="B13" s="32"/>
      <c r="C13" s="32"/>
      <c r="D13" s="248"/>
      <c r="E13" s="248"/>
      <c r="F13" s="252" t="s">
        <v>204</v>
      </c>
      <c r="G13" s="248"/>
      <c r="H13" s="253"/>
      <c r="I13" s="32"/>
      <c r="J13" s="248"/>
      <c r="K13" s="248"/>
      <c r="L13" s="253"/>
      <c r="M13" s="49"/>
      <c r="N13" s="49"/>
      <c r="O13" s="49"/>
      <c r="P13" s="49"/>
      <c r="Q13" s="49"/>
      <c r="R13" s="49"/>
      <c r="S13" s="3">
        <v>5</v>
      </c>
      <c r="T13" s="97" t="e">
        <f>COUNTIF(#REF!,S13)</f>
        <v>#REF!</v>
      </c>
      <c r="U13" s="34"/>
      <c r="V13" s="34"/>
    </row>
    <row r="14" spans="1:22" s="33" customFormat="1" x14ac:dyDescent="0.25">
      <c r="A14" s="62" t="s">
        <v>83</v>
      </c>
      <c r="B14" s="32"/>
      <c r="C14" s="32"/>
      <c r="D14" s="254" t="s">
        <v>205</v>
      </c>
      <c r="E14" s="248"/>
      <c r="F14" s="252" t="s">
        <v>206</v>
      </c>
      <c r="G14" s="248"/>
      <c r="H14" s="253"/>
      <c r="I14" s="32"/>
      <c r="J14" s="248"/>
      <c r="K14" s="248"/>
      <c r="L14" s="253"/>
      <c r="M14" s="49"/>
      <c r="N14" s="49"/>
      <c r="O14" s="49"/>
      <c r="P14" s="49"/>
      <c r="Q14" s="49"/>
      <c r="R14" s="49"/>
      <c r="S14" s="250">
        <v>6</v>
      </c>
      <c r="T14" s="97" t="e">
        <f>COUNTIF(#REF!,S14)</f>
        <v>#REF!</v>
      </c>
      <c r="U14" s="34"/>
      <c r="V14" s="34"/>
    </row>
    <row r="15" spans="1:22" s="33" customFormat="1" x14ac:dyDescent="0.25">
      <c r="A15" s="62" t="s">
        <v>86</v>
      </c>
      <c r="B15" s="32"/>
      <c r="C15" s="32"/>
      <c r="D15" s="248">
        <v>4</v>
      </c>
      <c r="E15" s="248"/>
      <c r="F15" s="252" t="s">
        <v>207</v>
      </c>
      <c r="G15" s="248"/>
      <c r="H15" s="253"/>
      <c r="I15" s="32"/>
      <c r="J15" s="248"/>
      <c r="K15" s="248"/>
      <c r="L15" s="253"/>
      <c r="M15" s="49"/>
      <c r="N15" s="49"/>
      <c r="O15" s="49"/>
      <c r="P15" s="49"/>
      <c r="Q15" s="49"/>
      <c r="R15" s="49"/>
      <c r="S15" s="3">
        <v>10</v>
      </c>
      <c r="T15" s="97" t="e">
        <f>COUNTIF(#REF!,S15)</f>
        <v>#REF!</v>
      </c>
      <c r="U15" s="34"/>
      <c r="V15" s="34"/>
    </row>
    <row r="16" spans="1:22" s="33" customFormat="1" x14ac:dyDescent="0.25">
      <c r="A16" s="62" t="s">
        <v>87</v>
      </c>
      <c r="B16" s="32"/>
      <c r="C16" s="32"/>
      <c r="D16" s="248">
        <v>5.6</v>
      </c>
      <c r="E16" s="248"/>
      <c r="F16" s="252" t="s">
        <v>208</v>
      </c>
      <c r="G16" s="248"/>
      <c r="H16" s="253"/>
      <c r="I16" s="32"/>
      <c r="J16" s="248"/>
      <c r="K16" s="248"/>
      <c r="L16" s="253"/>
      <c r="M16" s="49"/>
      <c r="N16" s="49"/>
      <c r="O16" s="49"/>
      <c r="P16" s="49"/>
      <c r="Q16" s="49"/>
      <c r="R16" s="49"/>
      <c r="S16" s="3">
        <v>12</v>
      </c>
      <c r="T16" s="97" t="e">
        <f>COUNTIF(#REF!,S16)</f>
        <v>#REF!</v>
      </c>
      <c r="U16" s="34"/>
      <c r="V16" s="34"/>
    </row>
    <row r="17" spans="1:28" s="33" customFormat="1" x14ac:dyDescent="0.25">
      <c r="A17" s="62" t="s">
        <v>71</v>
      </c>
      <c r="B17" s="32"/>
      <c r="C17" s="32"/>
      <c r="D17" s="248">
        <v>7.8</v>
      </c>
      <c r="E17" s="248"/>
      <c r="F17" s="252" t="s">
        <v>209</v>
      </c>
      <c r="G17" s="248"/>
      <c r="H17" s="253"/>
      <c r="I17" s="32"/>
      <c r="J17" s="248"/>
      <c r="K17" s="248"/>
      <c r="L17" s="3" t="s">
        <v>74</v>
      </c>
      <c r="M17" s="3" t="s">
        <v>74</v>
      </c>
      <c r="N17" s="49"/>
      <c r="O17" s="49"/>
      <c r="P17" s="49"/>
      <c r="Q17" s="49"/>
      <c r="R17" s="49"/>
      <c r="S17" s="3">
        <v>15</v>
      </c>
      <c r="T17" s="97" t="e">
        <f>COUNTIF(#REF!,S17)</f>
        <v>#REF!</v>
      </c>
      <c r="U17" s="34"/>
      <c r="V17" s="34"/>
      <c r="W17" s="248"/>
      <c r="X17" s="248"/>
      <c r="Y17" s="248"/>
      <c r="Z17" s="248"/>
      <c r="AA17" s="248"/>
      <c r="AB17" s="248"/>
    </row>
    <row r="18" spans="1:28" s="33" customFormat="1" x14ac:dyDescent="0.25">
      <c r="A18" s="62" t="s">
        <v>69</v>
      </c>
      <c r="B18" s="32"/>
      <c r="C18" s="32"/>
      <c r="D18" s="248">
        <v>10.9</v>
      </c>
      <c r="E18" s="248"/>
      <c r="F18" s="252" t="s">
        <v>210</v>
      </c>
      <c r="G18" s="248"/>
      <c r="H18" s="35" t="s">
        <v>53</v>
      </c>
      <c r="I18" s="32"/>
      <c r="J18" s="248"/>
      <c r="K18" s="248"/>
      <c r="L18" s="3" t="s">
        <v>57</v>
      </c>
      <c r="M18" s="3" t="s">
        <v>58</v>
      </c>
      <c r="N18" s="49"/>
      <c r="O18" s="49"/>
      <c r="P18" s="49"/>
      <c r="Q18" s="49"/>
      <c r="R18" s="49"/>
      <c r="S18" s="3">
        <v>30</v>
      </c>
      <c r="T18" s="97" t="e">
        <f>COUNTIF(#REF!,S18)</f>
        <v>#REF!</v>
      </c>
      <c r="U18" s="34"/>
      <c r="V18" s="34"/>
      <c r="W18" s="248"/>
      <c r="X18" s="4">
        <v>1</v>
      </c>
      <c r="Y18" s="4">
        <v>2</v>
      </c>
      <c r="Z18" s="5">
        <v>5</v>
      </c>
      <c r="AA18" s="6">
        <v>15</v>
      </c>
      <c r="AB18" s="7">
        <v>40</v>
      </c>
    </row>
    <row r="19" spans="1:28" s="33" customFormat="1" x14ac:dyDescent="0.25">
      <c r="A19" s="62" t="s">
        <v>67</v>
      </c>
      <c r="B19" s="32"/>
      <c r="C19" s="32"/>
      <c r="D19" s="248"/>
      <c r="E19" s="248"/>
      <c r="F19" s="252" t="s">
        <v>211</v>
      </c>
      <c r="G19" s="248"/>
      <c r="H19" s="115" t="s">
        <v>74</v>
      </c>
      <c r="I19" s="32"/>
      <c r="J19" s="248"/>
      <c r="K19" s="248"/>
      <c r="L19" s="3" t="s">
        <v>58</v>
      </c>
      <c r="M19" s="3" t="s">
        <v>91</v>
      </c>
      <c r="N19" s="49"/>
      <c r="O19" s="49"/>
      <c r="P19" s="49"/>
      <c r="Q19" s="49"/>
      <c r="R19" s="49"/>
      <c r="S19" s="250">
        <v>40</v>
      </c>
      <c r="T19" s="97" t="e">
        <f>COUNTIF(#REF!,S19)</f>
        <v>#REF!</v>
      </c>
      <c r="U19" s="34"/>
      <c r="V19" s="34"/>
      <c r="W19" s="248"/>
      <c r="X19" s="4">
        <v>2</v>
      </c>
      <c r="Y19" s="4">
        <v>4</v>
      </c>
      <c r="Z19" s="5">
        <v>10</v>
      </c>
      <c r="AA19" s="6">
        <v>30</v>
      </c>
      <c r="AB19" s="7">
        <v>80</v>
      </c>
    </row>
    <row r="20" spans="1:28" s="33" customFormat="1" x14ac:dyDescent="0.25">
      <c r="A20" s="62" t="s">
        <v>97</v>
      </c>
      <c r="B20" s="32"/>
      <c r="C20" s="32"/>
      <c r="D20" s="248"/>
      <c r="E20" s="248"/>
      <c r="F20" s="248"/>
      <c r="G20" s="248"/>
      <c r="H20" s="115" t="s">
        <v>57</v>
      </c>
      <c r="I20" s="32"/>
      <c r="J20" s="248"/>
      <c r="K20" s="248"/>
      <c r="L20" s="3" t="s">
        <v>59</v>
      </c>
      <c r="M20" s="3" t="s">
        <v>70</v>
      </c>
      <c r="N20" s="49"/>
      <c r="O20" s="49"/>
      <c r="P20" s="49"/>
      <c r="Q20" s="49"/>
      <c r="R20" s="49"/>
      <c r="S20" s="250">
        <v>45</v>
      </c>
      <c r="T20" s="97" t="e">
        <f>COUNTIF(#REF!,S20)</f>
        <v>#REF!</v>
      </c>
      <c r="U20" s="34"/>
      <c r="V20" s="34"/>
      <c r="W20" s="248"/>
      <c r="X20" s="4">
        <v>3</v>
      </c>
      <c r="Y20" s="5">
        <v>6</v>
      </c>
      <c r="Z20" s="6">
        <v>15</v>
      </c>
      <c r="AA20" s="7">
        <v>45</v>
      </c>
      <c r="AB20" s="7">
        <v>120</v>
      </c>
    </row>
    <row r="21" spans="1:28" s="33" customFormat="1" x14ac:dyDescent="0.25">
      <c r="A21" s="71"/>
      <c r="B21" s="32"/>
      <c r="C21" s="32"/>
      <c r="D21" s="248"/>
      <c r="E21" s="248"/>
      <c r="F21" s="248"/>
      <c r="G21" s="248"/>
      <c r="H21" s="115" t="s">
        <v>58</v>
      </c>
      <c r="I21" s="32"/>
      <c r="J21" s="248"/>
      <c r="K21" s="248"/>
      <c r="L21" s="73" t="s">
        <v>75</v>
      </c>
      <c r="M21" s="73"/>
      <c r="N21" s="49"/>
      <c r="O21" s="49"/>
      <c r="P21" s="49"/>
      <c r="Q21" s="49"/>
      <c r="R21" s="49"/>
      <c r="S21" s="250">
        <v>75</v>
      </c>
      <c r="T21" s="97" t="e">
        <f>COUNTIF(#REF!,S21)</f>
        <v>#REF!</v>
      </c>
      <c r="U21" s="34"/>
      <c r="V21" s="34"/>
      <c r="W21" s="248"/>
      <c r="X21" s="5">
        <v>6</v>
      </c>
      <c r="Y21" s="6">
        <v>12</v>
      </c>
      <c r="Z21" s="6">
        <v>30</v>
      </c>
      <c r="AA21" s="7">
        <v>90</v>
      </c>
      <c r="AB21" s="7">
        <v>240</v>
      </c>
    </row>
    <row r="22" spans="1:28" s="33" customFormat="1" x14ac:dyDescent="0.25">
      <c r="A22" s="71"/>
      <c r="B22" s="32"/>
      <c r="C22" s="32"/>
      <c r="D22" s="248"/>
      <c r="E22" s="248"/>
      <c r="F22" s="248"/>
      <c r="G22" s="248"/>
      <c r="H22" s="115" t="s">
        <v>59</v>
      </c>
      <c r="I22" s="32"/>
      <c r="J22" s="248"/>
      <c r="K22" s="248"/>
      <c r="L22" s="73"/>
      <c r="M22" s="49"/>
      <c r="N22" s="49"/>
      <c r="O22" s="49"/>
      <c r="P22" s="49"/>
      <c r="Q22" s="49"/>
      <c r="R22" s="49"/>
      <c r="S22" s="250">
        <v>80</v>
      </c>
      <c r="T22" s="97" t="e">
        <f>COUNTIF(#REF!,S22)</f>
        <v>#REF!</v>
      </c>
      <c r="U22" s="34"/>
      <c r="V22" s="34"/>
      <c r="W22" s="248"/>
      <c r="X22" s="6">
        <v>15</v>
      </c>
      <c r="Y22" s="6">
        <v>30</v>
      </c>
      <c r="Z22" s="7">
        <v>75</v>
      </c>
      <c r="AA22" s="7">
        <v>225</v>
      </c>
      <c r="AB22" s="7">
        <v>600</v>
      </c>
    </row>
    <row r="23" spans="1:28" s="33" customFormat="1" x14ac:dyDescent="0.25">
      <c r="A23" s="71"/>
      <c r="B23" s="32"/>
      <c r="C23" s="32"/>
      <c r="D23" s="248"/>
      <c r="E23" s="248"/>
      <c r="F23" s="248"/>
      <c r="G23" s="248"/>
      <c r="H23" s="115" t="s">
        <v>60</v>
      </c>
      <c r="I23" s="32"/>
      <c r="J23" s="248"/>
      <c r="K23" s="248"/>
      <c r="L23" s="3"/>
      <c r="M23" s="49"/>
      <c r="N23" s="49"/>
      <c r="O23" s="49"/>
      <c r="P23" s="49"/>
      <c r="Q23" s="49"/>
      <c r="R23" s="49"/>
      <c r="S23" s="250">
        <v>120</v>
      </c>
      <c r="T23" s="97" t="e">
        <f>COUNTIF(#REF!,S23)</f>
        <v>#REF!</v>
      </c>
      <c r="U23" s="34"/>
      <c r="V23" s="34"/>
      <c r="W23" s="248"/>
      <c r="X23" s="248"/>
      <c r="Y23" s="248"/>
      <c r="Z23" s="248"/>
      <c r="AA23" s="248"/>
      <c r="AB23" s="248"/>
    </row>
    <row r="24" spans="1:28" s="33" customFormat="1" x14ac:dyDescent="0.25">
      <c r="A24" s="71"/>
      <c r="B24" s="32"/>
      <c r="C24" s="32"/>
      <c r="D24" s="248"/>
      <c r="E24" s="248"/>
      <c r="F24" s="248"/>
      <c r="G24" s="248"/>
      <c r="H24" s="73" t="s">
        <v>75</v>
      </c>
      <c r="I24" s="32"/>
      <c r="J24" s="248"/>
      <c r="K24" s="248"/>
      <c r="L24" s="3"/>
      <c r="M24" s="49"/>
      <c r="N24" s="49"/>
      <c r="O24" s="49"/>
      <c r="P24" s="35" t="s">
        <v>197</v>
      </c>
      <c r="Q24" s="32"/>
      <c r="R24" s="49"/>
      <c r="S24" s="250">
        <v>225</v>
      </c>
      <c r="T24" s="97" t="e">
        <f>COUNTIF(#REF!,S24)</f>
        <v>#REF!</v>
      </c>
      <c r="U24" s="34"/>
      <c r="V24" s="34"/>
      <c r="W24" s="248"/>
      <c r="X24" s="248"/>
      <c r="Y24" s="248"/>
      <c r="Z24" s="248"/>
      <c r="AA24" s="248"/>
      <c r="AB24" s="248"/>
    </row>
    <row r="25" spans="1:28" s="33" customFormat="1" x14ac:dyDescent="0.25">
      <c r="A25" s="248"/>
      <c r="B25" s="32"/>
      <c r="C25" s="32"/>
      <c r="D25" s="248"/>
      <c r="E25" s="248"/>
      <c r="F25" s="248"/>
      <c r="G25" s="248"/>
      <c r="H25" s="3" t="s">
        <v>91</v>
      </c>
      <c r="I25" s="248"/>
      <c r="J25" s="248"/>
      <c r="K25" s="248"/>
      <c r="L25" s="248"/>
      <c r="M25" s="248"/>
      <c r="N25" s="49"/>
      <c r="O25" s="248"/>
      <c r="P25" s="3">
        <v>1</v>
      </c>
      <c r="Q25" s="37" t="e">
        <f>COUNTIF(#REF!,P25)</f>
        <v>#REF!</v>
      </c>
      <c r="R25" s="248"/>
      <c r="S25" s="250">
        <v>240</v>
      </c>
      <c r="T25" s="97" t="e">
        <f>COUNTIF(#REF!,S25)</f>
        <v>#REF!</v>
      </c>
      <c r="U25" s="418"/>
      <c r="V25" s="418"/>
      <c r="W25" s="248"/>
      <c r="X25" s="248"/>
      <c r="Y25" s="248"/>
      <c r="Z25" s="248"/>
      <c r="AA25" s="248"/>
      <c r="AB25" s="248"/>
    </row>
    <row r="26" spans="1:28" s="33" customFormat="1" x14ac:dyDescent="0.25">
      <c r="A26" s="35" t="s">
        <v>197</v>
      </c>
      <c r="B26" s="32"/>
      <c r="C26" s="32"/>
      <c r="D26" s="248"/>
      <c r="E26" s="248"/>
      <c r="F26" s="248"/>
      <c r="G26" s="248"/>
      <c r="H26" s="3" t="s">
        <v>70</v>
      </c>
      <c r="I26" s="32"/>
      <c r="J26" s="248"/>
      <c r="K26" s="248"/>
      <c r="L26" s="35" t="s">
        <v>197</v>
      </c>
      <c r="M26" s="32"/>
      <c r="N26" s="49"/>
      <c r="O26" s="248"/>
      <c r="P26" s="3">
        <v>2</v>
      </c>
      <c r="Q26" s="37" t="e">
        <f>COUNTIF(#REF!,P26)</f>
        <v>#REF!</v>
      </c>
      <c r="R26" s="248"/>
      <c r="S26" s="250">
        <v>600</v>
      </c>
      <c r="T26" s="97" t="e">
        <f>COUNTIF(#REF!,S26)</f>
        <v>#REF!</v>
      </c>
      <c r="U26" s="34"/>
      <c r="V26" s="34"/>
      <c r="W26" s="248"/>
      <c r="X26" s="248"/>
      <c r="Y26" s="248"/>
      <c r="Z26" s="248"/>
      <c r="AA26" s="248"/>
      <c r="AB26" s="248"/>
    </row>
    <row r="27" spans="1:28" s="33" customFormat="1" x14ac:dyDescent="0.25">
      <c r="A27" s="3">
        <v>1</v>
      </c>
      <c r="B27" s="37" t="e">
        <f>COUNTIF(#REF!,A27)</f>
        <v>#REF!</v>
      </c>
      <c r="C27" s="32"/>
      <c r="D27" s="248"/>
      <c r="E27" s="248"/>
      <c r="F27" s="35" t="s">
        <v>212</v>
      </c>
      <c r="G27" s="248"/>
      <c r="H27" s="72"/>
      <c r="I27" s="32"/>
      <c r="J27" s="248"/>
      <c r="K27" s="248"/>
      <c r="L27" s="3">
        <v>1</v>
      </c>
      <c r="M27" s="37" t="e">
        <f>COUNTIF(#REF!,L27)</f>
        <v>#REF!</v>
      </c>
      <c r="N27" s="49"/>
      <c r="O27" s="248"/>
      <c r="P27" s="3">
        <v>3</v>
      </c>
      <c r="Q27" s="37" t="e">
        <f>COUNTIF(#REF!,P27)</f>
        <v>#REF!</v>
      </c>
      <c r="R27" s="248"/>
      <c r="S27" s="248"/>
      <c r="T27" s="248"/>
      <c r="U27" s="34"/>
      <c r="V27" s="34"/>
      <c r="W27" s="248"/>
      <c r="X27" s="248"/>
      <c r="Y27" s="248"/>
      <c r="Z27" s="248"/>
      <c r="AA27" s="248"/>
      <c r="AB27" s="248"/>
    </row>
    <row r="28" spans="1:28" s="33" customFormat="1" x14ac:dyDescent="0.25">
      <c r="A28" s="3">
        <v>2</v>
      </c>
      <c r="B28" s="37" t="e">
        <f>COUNTIF(#REF!,A28)</f>
        <v>#REF!</v>
      </c>
      <c r="C28" s="32"/>
      <c r="D28" s="248"/>
      <c r="E28" s="248"/>
      <c r="F28" s="252" t="s">
        <v>121</v>
      </c>
      <c r="G28" s="248"/>
      <c r="H28" s="72"/>
      <c r="I28" s="32"/>
      <c r="J28" s="248"/>
      <c r="K28" s="248"/>
      <c r="L28" s="3">
        <v>2</v>
      </c>
      <c r="M28" s="37" t="e">
        <f>COUNTIF(#REF!,L28)</f>
        <v>#REF!</v>
      </c>
      <c r="N28" s="49"/>
      <c r="O28" s="248"/>
      <c r="P28" s="3">
        <v>4</v>
      </c>
      <c r="Q28" s="37" t="e">
        <f>COUNTIF(#REF!,P28)</f>
        <v>#REF!</v>
      </c>
      <c r="R28" s="248"/>
      <c r="S28" s="248"/>
      <c r="T28" s="248"/>
      <c r="U28" s="34"/>
      <c r="V28" s="34"/>
      <c r="W28" s="248"/>
      <c r="X28" s="248"/>
      <c r="Y28" s="248"/>
      <c r="Z28" s="248"/>
      <c r="AA28" s="248"/>
      <c r="AB28" s="248"/>
    </row>
    <row r="29" spans="1:28" s="33" customFormat="1" x14ac:dyDescent="0.25">
      <c r="A29" s="3">
        <v>3</v>
      </c>
      <c r="B29" s="37" t="e">
        <f>COUNTIF(#REF!,A29)</f>
        <v>#REF!</v>
      </c>
      <c r="C29" s="32"/>
      <c r="D29" s="248"/>
      <c r="E29" s="248"/>
      <c r="F29" s="252" t="s">
        <v>137</v>
      </c>
      <c r="G29" s="248"/>
      <c r="H29" s="72"/>
      <c r="I29" s="32"/>
      <c r="J29" s="248"/>
      <c r="K29" s="248"/>
      <c r="L29" s="3">
        <v>3</v>
      </c>
      <c r="M29" s="37" t="e">
        <f>COUNTIF(#REF!,L29)</f>
        <v>#REF!</v>
      </c>
      <c r="N29" s="49"/>
      <c r="O29" s="248"/>
      <c r="P29" s="3">
        <v>6</v>
      </c>
      <c r="Q29" s="37" t="e">
        <f>COUNTIF(#REF!,P29)</f>
        <v>#REF!</v>
      </c>
      <c r="R29" s="248"/>
      <c r="S29" s="248"/>
      <c r="T29" s="248"/>
      <c r="U29" s="34"/>
      <c r="V29" s="34"/>
      <c r="W29" s="248"/>
      <c r="X29" s="248"/>
      <c r="Y29" s="248"/>
      <c r="Z29" s="248"/>
      <c r="AA29" s="248"/>
      <c r="AB29" s="248"/>
    </row>
    <row r="30" spans="1:28" s="33" customFormat="1" x14ac:dyDescent="0.25">
      <c r="A30" s="3">
        <v>4</v>
      </c>
      <c r="B30" s="37" t="e">
        <f>COUNTIF(#REF!,A30)</f>
        <v>#REF!</v>
      </c>
      <c r="C30" s="32"/>
      <c r="D30" s="248"/>
      <c r="E30" s="248"/>
      <c r="F30" s="252" t="s">
        <v>213</v>
      </c>
      <c r="G30" s="248"/>
      <c r="H30" s="248"/>
      <c r="I30" s="32"/>
      <c r="J30" s="248"/>
      <c r="K30" s="248"/>
      <c r="L30" s="3">
        <v>4</v>
      </c>
      <c r="M30" s="37" t="e">
        <f>COUNTIF(#REF!,L30)</f>
        <v>#REF!</v>
      </c>
      <c r="N30" s="49"/>
      <c r="O30" s="248"/>
      <c r="P30" s="3">
        <v>8</v>
      </c>
      <c r="Q30" s="37" t="e">
        <f>COUNTIF(#REF!,P30)</f>
        <v>#REF!</v>
      </c>
      <c r="R30" s="248"/>
      <c r="S30" s="248"/>
      <c r="T30" s="248"/>
      <c r="U30" s="34"/>
      <c r="V30" s="34"/>
      <c r="W30" s="248"/>
      <c r="X30" s="248"/>
      <c r="Y30" s="248"/>
      <c r="Z30" s="248"/>
      <c r="AA30" s="248"/>
      <c r="AB30" s="248"/>
    </row>
    <row r="31" spans="1:28" s="33" customFormat="1" x14ac:dyDescent="0.25">
      <c r="A31" s="3">
        <v>5</v>
      </c>
      <c r="B31" s="37" t="e">
        <f>COUNTIF(#REF!,A31)</f>
        <v>#REF!</v>
      </c>
      <c r="C31" s="32"/>
      <c r="D31" s="248"/>
      <c r="E31" s="248"/>
      <c r="F31" s="252" t="s">
        <v>142</v>
      </c>
      <c r="G31" s="248"/>
      <c r="H31" s="253"/>
      <c r="I31" s="32"/>
      <c r="J31" s="248"/>
      <c r="K31" s="248"/>
      <c r="L31" s="3">
        <v>5</v>
      </c>
      <c r="M31" s="37" t="e">
        <f>COUNTIF(#REF!,L31)</f>
        <v>#REF!</v>
      </c>
      <c r="N31" s="49"/>
      <c r="O31" s="248"/>
      <c r="P31" s="3">
        <v>9</v>
      </c>
      <c r="Q31" s="37" t="e">
        <f>COUNTIF(#REF!,P31)</f>
        <v>#REF!</v>
      </c>
      <c r="R31" s="248"/>
      <c r="S31" s="248"/>
      <c r="T31" s="248"/>
      <c r="U31" s="34"/>
      <c r="V31" s="34"/>
      <c r="W31" s="248"/>
      <c r="X31" s="248"/>
      <c r="Y31" s="248"/>
      <c r="Z31" s="248"/>
      <c r="AA31" s="248"/>
      <c r="AB31" s="248"/>
    </row>
    <row r="32" spans="1:28" s="33" customFormat="1" x14ac:dyDescent="0.25">
      <c r="A32" s="3">
        <v>6</v>
      </c>
      <c r="B32" s="37" t="e">
        <f>COUNTIF(#REF!,A32)</f>
        <v>#REF!</v>
      </c>
      <c r="C32" s="32"/>
      <c r="D32" s="248"/>
      <c r="E32" s="248"/>
      <c r="F32" s="252" t="s">
        <v>214</v>
      </c>
      <c r="G32" s="248"/>
      <c r="H32" s="253"/>
      <c r="I32" s="32"/>
      <c r="J32" s="248"/>
      <c r="K32" s="248"/>
      <c r="L32" s="3">
        <v>6</v>
      </c>
      <c r="M32" s="37" t="e">
        <f>COUNTIF(#REF!,L32)</f>
        <v>#REF!</v>
      </c>
      <c r="N32" s="49"/>
      <c r="O32" s="248"/>
      <c r="P32" s="3">
        <v>12</v>
      </c>
      <c r="Q32" s="37" t="e">
        <f>COUNTIF(#REF!,P32)</f>
        <v>#REF!</v>
      </c>
      <c r="R32" s="248"/>
      <c r="S32" s="248"/>
      <c r="T32" s="248"/>
      <c r="U32" s="34"/>
      <c r="V32" s="34"/>
      <c r="W32" s="248"/>
      <c r="X32" s="248"/>
      <c r="Y32" s="248"/>
      <c r="Z32" s="248"/>
      <c r="AA32" s="248"/>
      <c r="AB32" s="248"/>
    </row>
    <row r="33" spans="1:22" s="33" customFormat="1" x14ac:dyDescent="0.25">
      <c r="A33" s="3">
        <v>7</v>
      </c>
      <c r="B33" s="37" t="e">
        <f>COUNTIF(#REF!,A33)</f>
        <v>#REF!</v>
      </c>
      <c r="C33" s="32"/>
      <c r="D33" s="248"/>
      <c r="E33" s="248"/>
      <c r="F33" s="252" t="s">
        <v>215</v>
      </c>
      <c r="G33" s="248"/>
      <c r="H33" s="253"/>
      <c r="I33" s="32"/>
      <c r="J33" s="248"/>
      <c r="K33" s="248"/>
      <c r="L33" s="3">
        <v>7</v>
      </c>
      <c r="M33" s="37" t="e">
        <f>COUNTIF(#REF!,L33)</f>
        <v>#REF!</v>
      </c>
      <c r="N33" s="49"/>
      <c r="O33" s="248"/>
      <c r="P33" s="3">
        <v>16</v>
      </c>
      <c r="Q33" s="37" t="e">
        <f>COUNTIF(#REF!,P33)</f>
        <v>#REF!</v>
      </c>
      <c r="R33" s="248"/>
      <c r="S33" s="248"/>
      <c r="T33" s="248"/>
      <c r="U33" s="34"/>
      <c r="V33" s="34"/>
    </row>
    <row r="34" spans="1:22" s="33" customFormat="1" x14ac:dyDescent="0.25">
      <c r="A34" s="3">
        <v>8</v>
      </c>
      <c r="B34" s="37" t="e">
        <f>COUNTIF(#REF!,A34)</f>
        <v>#REF!</v>
      </c>
      <c r="C34" s="32"/>
      <c r="D34" s="248"/>
      <c r="E34" s="248"/>
      <c r="F34" s="72"/>
      <c r="G34" s="248"/>
      <c r="H34" s="253"/>
      <c r="I34" s="32"/>
      <c r="J34" s="248"/>
      <c r="K34" s="248"/>
      <c r="L34" s="3">
        <v>8</v>
      </c>
      <c r="M34" s="37" t="e">
        <f>COUNTIF(#REF!,L34)</f>
        <v>#REF!</v>
      </c>
      <c r="N34" s="49"/>
      <c r="O34" s="248"/>
      <c r="P34" s="3"/>
      <c r="Q34" s="37" t="e">
        <f>SUM(Q25:Q33)</f>
        <v>#REF!</v>
      </c>
      <c r="R34" s="248"/>
      <c r="S34" s="248"/>
      <c r="T34" s="34"/>
      <c r="U34" s="34"/>
      <c r="V34" s="34"/>
    </row>
    <row r="35" spans="1:22" s="33" customFormat="1" x14ac:dyDescent="0.25">
      <c r="A35" s="3">
        <v>9</v>
      </c>
      <c r="B35" s="37" t="e">
        <f>COUNTIF(#REF!,A35)</f>
        <v>#REF!</v>
      </c>
      <c r="C35" s="32"/>
      <c r="D35" s="248"/>
      <c r="E35" s="248"/>
      <c r="F35" s="35" t="s">
        <v>216</v>
      </c>
      <c r="G35" s="248"/>
      <c r="H35" s="253"/>
      <c r="I35" s="32"/>
      <c r="J35" s="248"/>
      <c r="K35" s="248"/>
      <c r="L35" s="3">
        <v>9</v>
      </c>
      <c r="M35" s="37" t="e">
        <f>COUNTIF(#REF!,L35)</f>
        <v>#REF!</v>
      </c>
      <c r="N35" s="49"/>
      <c r="O35" s="248"/>
      <c r="P35" s="248"/>
      <c r="Q35" s="37"/>
      <c r="R35" s="248"/>
      <c r="S35" s="248"/>
      <c r="T35" s="34"/>
      <c r="U35" s="34"/>
      <c r="V35" s="34"/>
    </row>
    <row r="36" spans="1:22" s="33" customFormat="1" x14ac:dyDescent="0.25">
      <c r="A36" s="3">
        <v>10</v>
      </c>
      <c r="B36" s="37" t="e">
        <f>COUNTIF(#REF!,A36)</f>
        <v>#REF!</v>
      </c>
      <c r="C36" s="32"/>
      <c r="D36" s="248"/>
      <c r="E36" s="248"/>
      <c r="F36" s="252" t="s">
        <v>164</v>
      </c>
      <c r="G36" s="248"/>
      <c r="H36" s="253"/>
      <c r="I36" s="32"/>
      <c r="J36" s="248"/>
      <c r="K36" s="248"/>
      <c r="L36" s="3">
        <v>10</v>
      </c>
      <c r="M36" s="37" t="e">
        <f>COUNTIF(#REF!,L36)</f>
        <v>#REF!</v>
      </c>
      <c r="N36" s="49"/>
      <c r="O36" s="248"/>
      <c r="P36" s="35" t="s">
        <v>217</v>
      </c>
      <c r="Q36" s="248"/>
      <c r="R36" s="248"/>
      <c r="S36" s="98" t="s">
        <v>217</v>
      </c>
      <c r="T36" s="34"/>
      <c r="U36" s="34"/>
      <c r="V36" s="34"/>
    </row>
    <row r="37" spans="1:22" s="33" customFormat="1" x14ac:dyDescent="0.25">
      <c r="A37" s="248"/>
      <c r="B37" s="37" t="e">
        <f>SUM(B27:B36)</f>
        <v>#REF!</v>
      </c>
      <c r="C37" s="32"/>
      <c r="D37" s="248"/>
      <c r="E37" s="248"/>
      <c r="F37" s="252" t="s">
        <v>173</v>
      </c>
      <c r="G37" s="248"/>
      <c r="H37" s="253"/>
      <c r="I37" s="32"/>
      <c r="J37" s="248"/>
      <c r="K37" s="248"/>
      <c r="L37" s="248"/>
      <c r="M37" s="37" t="e">
        <f>SUM(M27:M36)</f>
        <v>#REF!</v>
      </c>
      <c r="N37" s="49"/>
      <c r="O37" s="248"/>
      <c r="P37" s="250" t="s">
        <v>218</v>
      </c>
      <c r="Q37" s="250" t="e">
        <f>SUM(Q25:Q26)</f>
        <v>#REF!</v>
      </c>
      <c r="R37" s="248"/>
      <c r="S37" s="250" t="s">
        <v>219</v>
      </c>
      <c r="T37" s="99" t="e">
        <f>SUM(T9:T12)</f>
        <v>#REF!</v>
      </c>
      <c r="U37" s="34"/>
      <c r="V37" s="34"/>
    </row>
    <row r="38" spans="1:22" s="33" customFormat="1" x14ac:dyDescent="0.25">
      <c r="A38" s="248"/>
      <c r="B38" s="32"/>
      <c r="C38" s="32"/>
      <c r="D38" s="248"/>
      <c r="E38" s="248"/>
      <c r="F38" s="252" t="s">
        <v>180</v>
      </c>
      <c r="G38" s="248"/>
      <c r="H38" s="253"/>
      <c r="I38" s="32"/>
      <c r="J38" s="248"/>
      <c r="K38" s="248"/>
      <c r="L38" s="248"/>
      <c r="M38" s="248"/>
      <c r="N38" s="49"/>
      <c r="O38" s="248"/>
      <c r="P38" s="250" t="s">
        <v>220</v>
      </c>
      <c r="Q38" s="250" t="e">
        <f>SUM(Q27:Q28)</f>
        <v>#REF!</v>
      </c>
      <c r="R38" s="248"/>
      <c r="S38" s="250" t="s">
        <v>221</v>
      </c>
      <c r="T38" s="99" t="e">
        <f>SUM(T13:T15)</f>
        <v>#REF!</v>
      </c>
      <c r="U38" s="34"/>
      <c r="V38" s="34"/>
    </row>
    <row r="39" spans="1:22" s="33" customFormat="1" x14ac:dyDescent="0.25">
      <c r="A39" s="35" t="s">
        <v>222</v>
      </c>
      <c r="B39" s="248"/>
      <c r="C39" s="248"/>
      <c r="D39" s="248"/>
      <c r="E39" s="248"/>
      <c r="F39" s="248"/>
      <c r="G39" s="248"/>
      <c r="H39" s="248"/>
      <c r="I39" s="248"/>
      <c r="J39" s="248"/>
      <c r="K39" s="248"/>
      <c r="L39" s="248"/>
      <c r="M39" s="248"/>
      <c r="N39" s="248"/>
      <c r="O39" s="248"/>
      <c r="P39" s="250" t="s">
        <v>223</v>
      </c>
      <c r="Q39" s="250" t="e">
        <f>SUM(Q29:Q31)</f>
        <v>#REF!</v>
      </c>
      <c r="R39" s="248"/>
      <c r="S39" s="250" t="s">
        <v>224</v>
      </c>
      <c r="T39" s="73" t="e">
        <f>SUM(T16:T18)</f>
        <v>#REF!</v>
      </c>
      <c r="U39" s="248"/>
      <c r="V39" s="248"/>
    </row>
    <row r="40" spans="1:22" x14ac:dyDescent="0.25">
      <c r="A40" s="36" t="s">
        <v>225</v>
      </c>
      <c r="B40" s="37">
        <f>COUNTIF(A$42:A$48,A40)</f>
        <v>0</v>
      </c>
      <c r="C40" s="32"/>
      <c r="D40" s="255"/>
      <c r="E40" s="255"/>
      <c r="F40" s="35" t="s">
        <v>226</v>
      </c>
      <c r="G40" s="255"/>
      <c r="H40" s="255"/>
      <c r="I40" s="255"/>
      <c r="J40" s="255"/>
      <c r="K40" s="255"/>
      <c r="L40" s="35" t="s">
        <v>217</v>
      </c>
      <c r="M40" s="248"/>
      <c r="N40" s="49"/>
      <c r="O40" s="255"/>
      <c r="P40" s="250" t="s">
        <v>227</v>
      </c>
      <c r="Q40" s="256" t="e">
        <f>SUM(Q32:Q33)</f>
        <v>#REF!</v>
      </c>
      <c r="R40" s="255"/>
      <c r="S40" s="250" t="s">
        <v>228</v>
      </c>
      <c r="T40" s="100" t="e">
        <f>SUM(T19:T26)</f>
        <v>#REF!</v>
      </c>
      <c r="U40" s="255"/>
      <c r="V40" s="255"/>
    </row>
    <row r="41" spans="1:22" x14ac:dyDescent="0.25">
      <c r="A41" s="38" t="s">
        <v>229</v>
      </c>
      <c r="B41" s="37">
        <f>COUNTIF(A$42:A$48,A41)</f>
        <v>0</v>
      </c>
      <c r="C41" s="32"/>
      <c r="D41" s="255"/>
      <c r="E41" s="255"/>
      <c r="F41" s="252" t="s">
        <v>230</v>
      </c>
      <c r="G41" s="255"/>
      <c r="H41" s="255"/>
      <c r="I41" s="255"/>
      <c r="J41" s="255"/>
      <c r="K41" s="255"/>
      <c r="L41" s="62" t="s">
        <v>218</v>
      </c>
      <c r="M41" s="37" t="e">
        <f>SUM(M27:M30)</f>
        <v>#REF!</v>
      </c>
      <c r="N41" s="49"/>
      <c r="O41" s="255"/>
      <c r="P41" s="255"/>
      <c r="Q41" s="255"/>
      <c r="R41" s="255"/>
      <c r="S41" s="255"/>
      <c r="T41" s="255"/>
      <c r="U41" s="255"/>
      <c r="V41" s="255"/>
    </row>
    <row r="42" spans="1:22" x14ac:dyDescent="0.25">
      <c r="A42" s="39" t="s">
        <v>231</v>
      </c>
      <c r="B42" s="37">
        <f>COUNTIF(A$42:A$48,A42)</f>
        <v>1</v>
      </c>
      <c r="C42" s="32"/>
      <c r="D42" s="255"/>
      <c r="E42" s="255"/>
      <c r="F42" s="252" t="s">
        <v>232</v>
      </c>
      <c r="G42" s="255"/>
      <c r="H42" s="255"/>
      <c r="I42" s="255"/>
      <c r="J42" s="255"/>
      <c r="K42" s="255"/>
      <c r="L42" s="62" t="s">
        <v>220</v>
      </c>
      <c r="M42" s="37" t="e">
        <f>SUM(M31)</f>
        <v>#REF!</v>
      </c>
      <c r="N42" s="49"/>
      <c r="O42" s="255"/>
      <c r="P42" s="255"/>
      <c r="Q42" s="255"/>
      <c r="R42" s="255"/>
      <c r="S42" s="255"/>
      <c r="T42" s="255"/>
      <c r="U42" s="255"/>
      <c r="V42" s="255"/>
    </row>
    <row r="43" spans="1:22" x14ac:dyDescent="0.25">
      <c r="A43" s="40" t="s">
        <v>233</v>
      </c>
      <c r="B43" s="37">
        <f>COUNTIF(A$42:A$48,A43)</f>
        <v>1</v>
      </c>
      <c r="C43" s="32"/>
      <c r="D43" s="255"/>
      <c r="E43" s="255"/>
      <c r="F43" s="255"/>
      <c r="G43" s="255"/>
      <c r="H43" s="255"/>
      <c r="I43" s="255"/>
      <c r="J43" s="255"/>
      <c r="K43" s="255"/>
      <c r="L43" s="62" t="s">
        <v>223</v>
      </c>
      <c r="M43" s="37" t="e">
        <f>SUM(M32:M33)</f>
        <v>#REF!</v>
      </c>
      <c r="N43" s="49"/>
      <c r="O43" s="255"/>
      <c r="P43" s="255"/>
      <c r="Q43" s="255"/>
      <c r="R43" s="255"/>
      <c r="S43" s="255"/>
      <c r="T43" s="255"/>
      <c r="U43" s="255"/>
      <c r="V43" s="255"/>
    </row>
    <row r="44" spans="1:22" x14ac:dyDescent="0.25">
      <c r="A44" s="42" t="s">
        <v>130</v>
      </c>
      <c r="B44" s="37">
        <f>SUM(B40:B43)</f>
        <v>2</v>
      </c>
      <c r="C44" s="32"/>
      <c r="D44" s="255"/>
      <c r="E44" s="255"/>
      <c r="F44" s="35" t="s">
        <v>234</v>
      </c>
      <c r="G44" s="255"/>
      <c r="H44" s="255"/>
      <c r="I44" s="255"/>
      <c r="J44" s="255"/>
      <c r="K44" s="255"/>
      <c r="L44" s="421" t="s">
        <v>227</v>
      </c>
      <c r="M44" s="419" t="e">
        <f>SUM(M34:M36)</f>
        <v>#REF!</v>
      </c>
      <c r="N44" s="49"/>
      <c r="O44" s="255"/>
      <c r="P44" s="255"/>
      <c r="Q44" s="255"/>
      <c r="R44" s="255"/>
      <c r="S44" s="255"/>
      <c r="T44" s="255"/>
      <c r="U44" s="255"/>
      <c r="V44" s="255"/>
    </row>
    <row r="45" spans="1:22" x14ac:dyDescent="0.25">
      <c r="A45" s="255"/>
      <c r="B45" s="255"/>
      <c r="C45" s="255"/>
      <c r="D45" s="255"/>
      <c r="E45" s="255"/>
      <c r="F45" s="252" t="s">
        <v>235</v>
      </c>
      <c r="G45" s="255"/>
      <c r="H45" s="255"/>
      <c r="I45" s="255"/>
      <c r="J45" s="255"/>
      <c r="K45" s="255"/>
      <c r="L45" s="422"/>
      <c r="M45" s="420"/>
      <c r="N45" s="49"/>
      <c r="O45" s="255"/>
      <c r="P45" s="255"/>
      <c r="Q45" s="255"/>
      <c r="R45" s="255"/>
      <c r="S45" s="255"/>
      <c r="T45" s="255"/>
      <c r="U45" s="255"/>
      <c r="V45" s="255"/>
    </row>
    <row r="46" spans="1:22" x14ac:dyDescent="0.25">
      <c r="A46" s="255"/>
      <c r="B46" s="255"/>
      <c r="C46" s="255"/>
      <c r="D46" s="255"/>
      <c r="E46" s="255"/>
      <c r="F46" s="252" t="s">
        <v>236</v>
      </c>
      <c r="G46" s="255"/>
      <c r="H46" s="255"/>
      <c r="I46" s="255"/>
      <c r="J46" s="255"/>
      <c r="K46" s="255"/>
      <c r="L46" s="255"/>
      <c r="M46" s="255"/>
      <c r="N46" s="255"/>
      <c r="O46" s="257"/>
      <c r="P46" s="255"/>
      <c r="Q46" s="255"/>
      <c r="R46" s="255"/>
      <c r="S46" s="255"/>
      <c r="T46" s="255"/>
      <c r="U46" s="255"/>
      <c r="V46" s="255"/>
    </row>
    <row r="47" spans="1:22" x14ac:dyDescent="0.25">
      <c r="A47" s="35" t="s">
        <v>237</v>
      </c>
      <c r="B47" s="255"/>
      <c r="C47" s="255"/>
      <c r="D47" s="255"/>
      <c r="E47" s="255"/>
      <c r="F47" s="255"/>
      <c r="G47" s="255"/>
      <c r="H47" s="255"/>
      <c r="I47" s="255"/>
      <c r="J47" s="255"/>
      <c r="K47" s="255"/>
      <c r="L47" s="255"/>
      <c r="M47" s="255"/>
      <c r="N47" s="255"/>
      <c r="O47" s="255"/>
      <c r="P47" s="255"/>
      <c r="Q47" s="255"/>
      <c r="R47" s="255"/>
      <c r="S47" s="255"/>
      <c r="T47" s="255"/>
      <c r="U47" s="255"/>
      <c r="V47" s="255"/>
    </row>
    <row r="48" spans="1:22" x14ac:dyDescent="0.25">
      <c r="A48" s="252" t="s">
        <v>238</v>
      </c>
      <c r="B48" s="255"/>
      <c r="C48" s="255"/>
      <c r="D48" s="255"/>
      <c r="E48" s="255"/>
      <c r="F48" s="35" t="s">
        <v>239</v>
      </c>
      <c r="G48" s="255"/>
      <c r="H48" s="255"/>
      <c r="I48" s="255"/>
      <c r="J48" s="255"/>
      <c r="K48" s="255"/>
      <c r="L48" s="255"/>
      <c r="M48" s="255"/>
      <c r="N48" s="255"/>
      <c r="O48" s="255"/>
      <c r="P48" s="255"/>
      <c r="Q48" s="255"/>
      <c r="R48" s="255"/>
      <c r="S48" s="255"/>
      <c r="T48" s="255"/>
      <c r="U48" s="255"/>
      <c r="V48" s="255"/>
    </row>
    <row r="49" spans="1:6" x14ac:dyDescent="0.25">
      <c r="A49" s="252" t="s">
        <v>240</v>
      </c>
      <c r="B49" s="37" t="e">
        <f>COUNTIF(#REF!,A49)</f>
        <v>#REF!</v>
      </c>
      <c r="C49" s="32"/>
      <c r="D49" s="255"/>
      <c r="E49" s="255"/>
      <c r="F49" s="252" t="s">
        <v>241</v>
      </c>
    </row>
    <row r="50" spans="1:6" x14ac:dyDescent="0.25">
      <c r="A50" s="252" t="s">
        <v>242</v>
      </c>
      <c r="B50" s="37" t="e">
        <f>COUNTIF(#REF!,A50)</f>
        <v>#REF!</v>
      </c>
      <c r="C50" s="32"/>
      <c r="D50" s="255"/>
      <c r="E50" s="255"/>
      <c r="F50" s="252" t="s">
        <v>243</v>
      </c>
    </row>
    <row r="51" spans="1:6" x14ac:dyDescent="0.25">
      <c r="A51" s="252" t="s">
        <v>244</v>
      </c>
      <c r="B51" s="37" t="e">
        <f>COUNTIF(#REF!,A51)</f>
        <v>#REF!</v>
      </c>
      <c r="C51" s="32"/>
      <c r="D51" s="255"/>
      <c r="E51" s="255"/>
      <c r="F51" s="255"/>
    </row>
    <row r="52" spans="1:6" x14ac:dyDescent="0.25">
      <c r="A52" s="252" t="s">
        <v>245</v>
      </c>
      <c r="B52" s="37" t="e">
        <f>COUNTIF(#REF!,A52)</f>
        <v>#REF!</v>
      </c>
      <c r="C52" s="32"/>
      <c r="D52" s="255"/>
      <c r="E52" s="255"/>
      <c r="F52" s="35" t="s">
        <v>246</v>
      </c>
    </row>
    <row r="53" spans="1:6" ht="30" x14ac:dyDescent="0.25">
      <c r="A53" s="249" t="s">
        <v>247</v>
      </c>
      <c r="B53" s="37" t="e">
        <f>COUNTIF(#REF!,A53)</f>
        <v>#REF!</v>
      </c>
      <c r="C53" s="32"/>
      <c r="D53" s="255"/>
      <c r="E53" s="255"/>
      <c r="F53" s="252" t="s">
        <v>248</v>
      </c>
    </row>
    <row r="54" spans="1:6" x14ac:dyDescent="0.25">
      <c r="A54" s="255"/>
      <c r="B54" s="50" t="e">
        <f>SUM(B49:B53)</f>
        <v>#REF!</v>
      </c>
      <c r="C54" s="144"/>
      <c r="D54" s="255"/>
      <c r="E54" s="255"/>
      <c r="F54" s="252" t="s">
        <v>249</v>
      </c>
    </row>
    <row r="55" spans="1:6" x14ac:dyDescent="0.25">
      <c r="A55" s="41"/>
      <c r="B55" s="255"/>
      <c r="C55" s="255"/>
      <c r="D55" s="255"/>
      <c r="E55" s="255"/>
      <c r="F55" s="255"/>
    </row>
    <row r="56" spans="1:6" x14ac:dyDescent="0.25">
      <c r="A56" s="35" t="s">
        <v>250</v>
      </c>
      <c r="B56" s="255"/>
      <c r="C56" s="255"/>
      <c r="D56" s="255"/>
      <c r="E56" s="255"/>
      <c r="F56" s="255"/>
    </row>
    <row r="57" spans="1:6" ht="45" x14ac:dyDescent="0.25">
      <c r="A57" s="252" t="s">
        <v>251</v>
      </c>
      <c r="B57" s="252" t="s">
        <v>252</v>
      </c>
      <c r="C57" s="252"/>
      <c r="D57" s="37" t="s">
        <v>253</v>
      </c>
      <c r="E57" s="37" t="s">
        <v>254</v>
      </c>
      <c r="F57" s="35" t="s">
        <v>255</v>
      </c>
    </row>
    <row r="58" spans="1:6" x14ac:dyDescent="0.25">
      <c r="A58" s="252" t="s">
        <v>256</v>
      </c>
      <c r="B58" s="252" t="s">
        <v>245</v>
      </c>
      <c r="C58" s="252"/>
      <c r="D58" s="37" t="e">
        <f>COUNTIFS(#REF!,$A58,#REF!,"SI")</f>
        <v>#REF!</v>
      </c>
      <c r="E58" s="57" t="e">
        <f>COUNTIF(#REF!,A58)-D58</f>
        <v>#REF!</v>
      </c>
      <c r="F58" s="252" t="s">
        <v>238</v>
      </c>
    </row>
    <row r="59" spans="1:6" x14ac:dyDescent="0.25">
      <c r="A59" s="252" t="s">
        <v>257</v>
      </c>
      <c r="B59" s="252" t="s">
        <v>245</v>
      </c>
      <c r="C59" s="252"/>
      <c r="D59" s="37" t="e">
        <f>COUNTIFS(#REF!,$A59,#REF!,"SI")</f>
        <v>#REF!</v>
      </c>
      <c r="E59" s="57" t="e">
        <f>COUNTIF(#REF!,A59)-D59</f>
        <v>#REF!</v>
      </c>
      <c r="F59" s="252" t="s">
        <v>258</v>
      </c>
    </row>
    <row r="60" spans="1:6" x14ac:dyDescent="0.25">
      <c r="A60" s="252" t="s">
        <v>259</v>
      </c>
      <c r="B60" s="252" t="s">
        <v>245</v>
      </c>
      <c r="C60" s="252"/>
      <c r="D60" s="37" t="e">
        <f>COUNTIFS(#REF!,$A60,#REF!,"SI")</f>
        <v>#REF!</v>
      </c>
      <c r="E60" s="57" t="e">
        <f>COUNTIF(#REF!,A60)-D60</f>
        <v>#REF!</v>
      </c>
      <c r="F60" s="252" t="s">
        <v>260</v>
      </c>
    </row>
    <row r="61" spans="1:6" x14ac:dyDescent="0.25">
      <c r="A61" s="252" t="s">
        <v>261</v>
      </c>
      <c r="B61" s="252" t="s">
        <v>240</v>
      </c>
      <c r="C61" s="252"/>
      <c r="D61" s="37" t="e">
        <f>COUNTIFS(#REF!,$A61,#REF!,"SI")</f>
        <v>#REF!</v>
      </c>
      <c r="E61" s="57" t="e">
        <f>COUNTIF(#REF!,A61)-D61</f>
        <v>#REF!</v>
      </c>
      <c r="F61" s="252" t="s">
        <v>262</v>
      </c>
    </row>
    <row r="62" spans="1:6" x14ac:dyDescent="0.25">
      <c r="A62" s="252" t="s">
        <v>263</v>
      </c>
      <c r="B62" s="252" t="s">
        <v>244</v>
      </c>
      <c r="C62" s="252"/>
      <c r="D62" s="37" t="e">
        <f>COUNTIFS(#REF!,$A62,#REF!,"SI")</f>
        <v>#REF!</v>
      </c>
      <c r="E62" s="57" t="e">
        <f>COUNTIF(#REF!,A62)-D62</f>
        <v>#REF!</v>
      </c>
      <c r="F62" s="252" t="s">
        <v>264</v>
      </c>
    </row>
    <row r="63" spans="1:6" x14ac:dyDescent="0.25">
      <c r="A63" s="252" t="s">
        <v>265</v>
      </c>
      <c r="B63" s="252" t="s">
        <v>240</v>
      </c>
      <c r="C63" s="252"/>
      <c r="D63" s="37" t="e">
        <f>COUNTIFS(#REF!,$A63,#REF!,"SI")</f>
        <v>#REF!</v>
      </c>
      <c r="E63" s="57" t="e">
        <f>COUNTIF(#REF!,A63)-D63</f>
        <v>#REF!</v>
      </c>
      <c r="F63" s="252" t="s">
        <v>266</v>
      </c>
    </row>
    <row r="64" spans="1:6" x14ac:dyDescent="0.25">
      <c r="A64" s="252" t="s">
        <v>267</v>
      </c>
      <c r="B64" s="252" t="s">
        <v>242</v>
      </c>
      <c r="C64" s="252"/>
      <c r="D64" s="37" t="e">
        <f>COUNTIFS(#REF!,$A64,#REF!,"SI")</f>
        <v>#REF!</v>
      </c>
      <c r="E64" s="57" t="e">
        <f>COUNTIF(#REF!,A64)-D64</f>
        <v>#REF!</v>
      </c>
      <c r="F64" s="252" t="s">
        <v>268</v>
      </c>
    </row>
    <row r="65" spans="1:6" x14ac:dyDescent="0.25">
      <c r="A65" s="252" t="s">
        <v>269</v>
      </c>
      <c r="B65" s="252" t="s">
        <v>242</v>
      </c>
      <c r="C65" s="252"/>
      <c r="D65" s="37" t="e">
        <f>COUNTIFS(#REF!,$A65,#REF!,"SI")</f>
        <v>#REF!</v>
      </c>
      <c r="E65" s="57" t="e">
        <f>COUNTIF(#REF!,A65)-D65</f>
        <v>#REF!</v>
      </c>
      <c r="F65" s="252" t="s">
        <v>270</v>
      </c>
    </row>
    <row r="66" spans="1:6" x14ac:dyDescent="0.25">
      <c r="A66" s="252" t="s">
        <v>271</v>
      </c>
      <c r="B66" s="252" t="s">
        <v>242</v>
      </c>
      <c r="C66" s="252"/>
      <c r="D66" s="37" t="e">
        <f>COUNTIFS(#REF!,$A66,#REF!,"SI")</f>
        <v>#REF!</v>
      </c>
      <c r="E66" s="57" t="e">
        <f>COUNTIF(#REF!,A66)-D66</f>
        <v>#REF!</v>
      </c>
      <c r="F66" s="252" t="s">
        <v>272</v>
      </c>
    </row>
    <row r="67" spans="1:6" x14ac:dyDescent="0.25">
      <c r="A67" s="252" t="s">
        <v>273</v>
      </c>
      <c r="B67" s="252" t="s">
        <v>242</v>
      </c>
      <c r="C67" s="252"/>
      <c r="D67" s="37" t="e">
        <f>COUNTIFS(#REF!,$A67,#REF!,"SI")</f>
        <v>#REF!</v>
      </c>
      <c r="E67" s="57" t="e">
        <f>COUNTIF(#REF!,A67)-D67</f>
        <v>#REF!</v>
      </c>
      <c r="F67" s="252" t="s">
        <v>274</v>
      </c>
    </row>
    <row r="68" spans="1:6" x14ac:dyDescent="0.25">
      <c r="A68" s="252" t="s">
        <v>275</v>
      </c>
      <c r="B68" s="252" t="s">
        <v>242</v>
      </c>
      <c r="C68" s="252"/>
      <c r="D68" s="37" t="e">
        <f>COUNTIFS(#REF!,$A68,#REF!,"SI")</f>
        <v>#REF!</v>
      </c>
      <c r="E68" s="57" t="e">
        <f>COUNTIF(#REF!,A68)-D68</f>
        <v>#REF!</v>
      </c>
      <c r="F68" s="252" t="s">
        <v>276</v>
      </c>
    </row>
    <row r="69" spans="1:6" x14ac:dyDescent="0.25">
      <c r="A69" s="252" t="s">
        <v>277</v>
      </c>
      <c r="B69" s="252" t="s">
        <v>242</v>
      </c>
      <c r="C69" s="252"/>
      <c r="D69" s="37" t="e">
        <f>COUNTIFS(#REF!,$A69,#REF!,"SI")</f>
        <v>#REF!</v>
      </c>
      <c r="E69" s="57" t="e">
        <f>COUNTIF(#REF!,A69)-D69</f>
        <v>#REF!</v>
      </c>
      <c r="F69" s="252" t="s">
        <v>278</v>
      </c>
    </row>
    <row r="70" spans="1:6" x14ac:dyDescent="0.25">
      <c r="A70" s="252" t="s">
        <v>279</v>
      </c>
      <c r="B70" s="252" t="s">
        <v>242</v>
      </c>
      <c r="C70" s="252"/>
      <c r="D70" s="37" t="e">
        <f>COUNTIFS(#REF!,$A70,#REF!,"SI")</f>
        <v>#REF!</v>
      </c>
      <c r="E70" s="57" t="e">
        <f>COUNTIF(#REF!,A70)-D70</f>
        <v>#REF!</v>
      </c>
      <c r="F70" s="255"/>
    </row>
    <row r="71" spans="1:6" x14ac:dyDescent="0.25">
      <c r="A71" s="252" t="s">
        <v>280</v>
      </c>
      <c r="B71" s="252" t="s">
        <v>240</v>
      </c>
      <c r="C71" s="252"/>
      <c r="D71" s="37" t="e">
        <f>COUNTIFS(#REF!,$A71,#REF!,"SI")</f>
        <v>#REF!</v>
      </c>
      <c r="E71" s="57" t="e">
        <f>COUNTIF(#REF!,A71)-D71</f>
        <v>#REF!</v>
      </c>
      <c r="F71" s="255"/>
    </row>
    <row r="72" spans="1:6" x14ac:dyDescent="0.25">
      <c r="A72" s="252" t="s">
        <v>281</v>
      </c>
      <c r="B72" s="255"/>
      <c r="C72" s="255"/>
      <c r="D72" s="37" t="e">
        <f>SUM(D58:D71)</f>
        <v>#REF!</v>
      </c>
      <c r="E72" s="37" t="e">
        <f>SUM(E58:E71)</f>
        <v>#REF!</v>
      </c>
      <c r="F72" s="255"/>
    </row>
  </sheetData>
  <mergeCells count="5">
    <mergeCell ref="U25:V25"/>
    <mergeCell ref="U2:V2"/>
    <mergeCell ref="U11:V11"/>
    <mergeCell ref="M44:M45"/>
    <mergeCell ref="L44:L4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08D39-8B7A-4A71-994D-E48B8C993809}">
  <sheetPr filterMode="1"/>
  <dimension ref="A1:BC26"/>
  <sheetViews>
    <sheetView tabSelected="1" zoomScale="84" zoomScaleNormal="90" zoomScaleSheetLayoutView="80" zoomScalePageLayoutView="50" workbookViewId="0">
      <pane xSplit="2" topLeftCell="D1" activePane="topRight" state="frozen"/>
      <selection pane="topRight" activeCell="AV9" sqref="AV9"/>
    </sheetView>
  </sheetViews>
  <sheetFormatPr baseColWidth="10" defaultColWidth="11.42578125" defaultRowHeight="15" x14ac:dyDescent="0.25"/>
  <cols>
    <col min="1" max="1" width="22" style="45" customWidth="1"/>
    <col min="2" max="2" width="20.7109375" style="44" customWidth="1"/>
    <col min="3" max="3" width="19.140625" style="45" hidden="1" customWidth="1"/>
    <col min="4" max="4" width="3.85546875" style="46" customWidth="1"/>
    <col min="5" max="5" width="23.85546875" style="47" customWidth="1"/>
    <col min="6" max="6" width="17.42578125" style="44" hidden="1" customWidth="1"/>
    <col min="7" max="7" width="28" style="44" hidden="1" customWidth="1"/>
    <col min="8" max="8" width="32" style="45" hidden="1" customWidth="1"/>
    <col min="9" max="9" width="33.42578125" style="47" hidden="1" customWidth="1"/>
    <col min="10" max="12" width="8.85546875" style="45" hidden="1" customWidth="1"/>
    <col min="13" max="13" width="7.42578125" style="45" hidden="1" customWidth="1"/>
    <col min="14" max="14" width="8.42578125" style="45" hidden="1" customWidth="1"/>
    <col min="15" max="15" width="7.140625" style="45" hidden="1" customWidth="1"/>
    <col min="16" max="17" width="7.5703125" style="59" hidden="1" customWidth="1"/>
    <col min="18" max="18" width="36.5703125" style="60" customWidth="1"/>
    <col min="19" max="20" width="8.85546875" style="59" hidden="1" customWidth="1"/>
    <col min="21" max="21" width="7.5703125" style="59" hidden="1" customWidth="1"/>
    <col min="22" max="23" width="7.5703125" style="60" hidden="1" customWidth="1"/>
    <col min="24" max="24" width="8.85546875" style="45" hidden="1" customWidth="1"/>
    <col min="25" max="25" width="7.28515625" style="45" hidden="1" customWidth="1"/>
    <col min="26" max="27" width="8.85546875" style="45" hidden="1" customWidth="1"/>
    <col min="28" max="28" width="8.28515625" style="45" hidden="1" customWidth="1"/>
    <col min="29" max="29" width="6.42578125" style="45" hidden="1" customWidth="1"/>
    <col min="30" max="30" width="38.140625" style="60" hidden="1" customWidth="1"/>
    <col min="31" max="31" width="14.7109375" style="60" hidden="1" customWidth="1"/>
    <col min="32" max="32" width="16.5703125" style="60" customWidth="1"/>
    <col min="33" max="33" width="25" style="60" customWidth="1"/>
    <col min="34" max="34" width="33.42578125" style="60" hidden="1" customWidth="1"/>
    <col min="35" max="35" width="34.28515625" style="60" hidden="1" customWidth="1"/>
    <col min="36" max="36" width="55.42578125" style="45" hidden="1" customWidth="1"/>
    <col min="37" max="37" width="35.5703125" style="45" hidden="1" customWidth="1"/>
    <col min="38" max="38" width="54" style="45" hidden="1" customWidth="1"/>
    <col min="39" max="39" width="28.85546875" style="45" hidden="1" customWidth="1"/>
    <col min="40" max="40" width="51.85546875" style="45" customWidth="1"/>
    <col min="41" max="41" width="34.28515625" style="45" customWidth="1"/>
    <col min="42" max="16384" width="11.42578125" style="45"/>
  </cols>
  <sheetData>
    <row r="1" spans="1:55" s="30" customFormat="1" ht="21.75" customHeight="1" x14ac:dyDescent="0.25">
      <c r="A1" s="428"/>
      <c r="B1" s="428"/>
      <c r="C1" s="428"/>
      <c r="D1" s="428"/>
      <c r="E1" s="429"/>
      <c r="F1" s="438" t="s">
        <v>282</v>
      </c>
      <c r="G1" s="439"/>
      <c r="H1" s="439"/>
      <c r="I1" s="439"/>
      <c r="J1" s="439"/>
      <c r="K1" s="439"/>
      <c r="L1" s="439"/>
      <c r="M1" s="439"/>
      <c r="N1" s="439"/>
      <c r="O1" s="439"/>
      <c r="P1" s="439"/>
      <c r="Q1" s="439"/>
      <c r="R1" s="439"/>
      <c r="S1" s="439"/>
      <c r="T1" s="439"/>
      <c r="U1" s="439"/>
      <c r="V1" s="439"/>
      <c r="W1" s="439"/>
      <c r="X1" s="439"/>
      <c r="Y1" s="439"/>
      <c r="Z1" s="439"/>
      <c r="AA1" s="439"/>
      <c r="AB1" s="439"/>
      <c r="AC1" s="439"/>
      <c r="AD1" s="439"/>
      <c r="AE1" s="439"/>
      <c r="AF1" s="439"/>
      <c r="AG1" s="439"/>
      <c r="AH1" s="439"/>
      <c r="AI1" s="439"/>
      <c r="AJ1" s="439"/>
      <c r="AK1" s="439"/>
      <c r="AL1" s="439"/>
      <c r="AM1" s="439"/>
    </row>
    <row r="2" spans="1:55" s="30" customFormat="1" ht="27" customHeight="1" x14ac:dyDescent="0.25">
      <c r="A2" s="428"/>
      <c r="B2" s="428"/>
      <c r="C2" s="428"/>
      <c r="D2" s="428"/>
      <c r="E2" s="429"/>
      <c r="F2" s="435" t="s">
        <v>283</v>
      </c>
      <c r="G2" s="436"/>
      <c r="H2" s="436"/>
      <c r="I2" s="436"/>
      <c r="J2" s="436"/>
      <c r="K2" s="436"/>
      <c r="L2" s="436"/>
      <c r="M2" s="436"/>
      <c r="N2" s="436"/>
      <c r="O2" s="436"/>
      <c r="P2" s="436"/>
      <c r="Q2" s="436"/>
      <c r="R2" s="440"/>
      <c r="S2" s="436"/>
      <c r="T2" s="436"/>
      <c r="U2" s="436"/>
      <c r="V2" s="436"/>
      <c r="W2" s="436"/>
      <c r="X2" s="436"/>
      <c r="Y2" s="436"/>
      <c r="Z2" s="436"/>
      <c r="AA2" s="436"/>
      <c r="AB2" s="436"/>
      <c r="AC2" s="436"/>
      <c r="AD2" s="436"/>
      <c r="AE2" s="436"/>
      <c r="AF2" s="440"/>
      <c r="AG2" s="440"/>
      <c r="AH2" s="436"/>
      <c r="AI2" s="436"/>
      <c r="AJ2" s="436"/>
      <c r="AK2" s="436"/>
      <c r="AL2" s="440"/>
      <c r="AM2" s="440"/>
    </row>
    <row r="3" spans="1:55" s="30" customFormat="1" ht="27.75" customHeight="1" x14ac:dyDescent="0.25">
      <c r="A3" s="428"/>
      <c r="B3" s="428"/>
      <c r="C3" s="428"/>
      <c r="D3" s="428"/>
      <c r="E3" s="429"/>
      <c r="F3" s="438" t="s">
        <v>284</v>
      </c>
      <c r="G3" s="439"/>
      <c r="H3" s="439"/>
      <c r="I3" s="439"/>
      <c r="J3" s="439"/>
      <c r="K3" s="439"/>
      <c r="L3" s="439"/>
      <c r="M3" s="439"/>
      <c r="N3" s="439"/>
      <c r="O3" s="439"/>
      <c r="P3" s="439"/>
      <c r="Q3" s="439"/>
      <c r="R3" s="439"/>
      <c r="S3" s="439"/>
      <c r="T3" s="439"/>
      <c r="U3" s="439"/>
      <c r="V3" s="439"/>
      <c r="W3" s="439"/>
      <c r="X3" s="439"/>
      <c r="Y3" s="439"/>
      <c r="Z3" s="439"/>
      <c r="AA3" s="439"/>
      <c r="AB3" s="439"/>
      <c r="AC3" s="439"/>
      <c r="AD3" s="439"/>
      <c r="AE3" s="439"/>
      <c r="AF3" s="439"/>
      <c r="AG3" s="439"/>
      <c r="AH3" s="439"/>
      <c r="AI3" s="439"/>
      <c r="AJ3" s="439"/>
      <c r="AK3" s="439"/>
      <c r="AL3" s="439"/>
      <c r="AM3" s="439"/>
    </row>
    <row r="4" spans="1:55" s="30" customFormat="1" ht="27.75" customHeight="1" x14ac:dyDescent="0.25">
      <c r="A4" s="428"/>
      <c r="B4" s="428"/>
      <c r="C4" s="428"/>
      <c r="D4" s="428"/>
      <c r="E4" s="429"/>
      <c r="F4" s="435" t="s">
        <v>285</v>
      </c>
      <c r="G4" s="436"/>
      <c r="H4" s="436"/>
      <c r="I4" s="436"/>
      <c r="J4" s="436"/>
      <c r="K4" s="436"/>
      <c r="L4" s="436"/>
      <c r="M4" s="436"/>
      <c r="N4" s="436"/>
      <c r="O4" s="436"/>
      <c r="P4" s="436"/>
      <c r="Q4" s="436"/>
      <c r="R4" s="436"/>
      <c r="S4" s="436"/>
      <c r="T4" s="436"/>
      <c r="U4" s="436"/>
      <c r="V4" s="436"/>
      <c r="W4" s="436"/>
      <c r="X4" s="436"/>
      <c r="Y4" s="436"/>
      <c r="Z4" s="436"/>
      <c r="AA4" s="436"/>
      <c r="AB4" s="436"/>
      <c r="AC4" s="436"/>
      <c r="AD4" s="436"/>
      <c r="AE4" s="436"/>
      <c r="AF4" s="436"/>
      <c r="AG4" s="436"/>
      <c r="AH4" s="436"/>
      <c r="AI4" s="436"/>
      <c r="AJ4" s="436"/>
      <c r="AK4" s="436"/>
      <c r="AL4" s="436"/>
      <c r="AM4" s="436"/>
    </row>
    <row r="5" spans="1:55" s="30" customFormat="1" ht="23.25" customHeight="1" x14ac:dyDescent="0.25">
      <c r="A5" s="428"/>
      <c r="B5" s="428"/>
      <c r="C5" s="428"/>
      <c r="D5" s="428"/>
      <c r="E5" s="429"/>
      <c r="F5" s="432" t="s">
        <v>286</v>
      </c>
      <c r="G5" s="433"/>
      <c r="H5" s="433"/>
      <c r="I5" s="433"/>
      <c r="J5" s="433"/>
      <c r="K5" s="433"/>
      <c r="L5" s="433"/>
      <c r="M5" s="433"/>
      <c r="N5" s="433"/>
      <c r="O5" s="433"/>
      <c r="P5" s="433"/>
      <c r="Q5" s="433"/>
      <c r="R5" s="433"/>
      <c r="S5" s="433"/>
      <c r="T5" s="433"/>
      <c r="U5" s="433"/>
      <c r="V5" s="433"/>
      <c r="W5" s="433"/>
      <c r="X5" s="433"/>
      <c r="Y5" s="433"/>
      <c r="Z5" s="433"/>
      <c r="AA5" s="434"/>
      <c r="AB5" s="438" t="s">
        <v>287</v>
      </c>
      <c r="AC5" s="439"/>
      <c r="AD5" s="439"/>
      <c r="AE5" s="439"/>
      <c r="AF5" s="439"/>
      <c r="AG5" s="439"/>
      <c r="AH5" s="439"/>
      <c r="AI5" s="439"/>
      <c r="AJ5" s="439"/>
      <c r="AK5" s="439"/>
      <c r="AL5" s="439"/>
      <c r="AM5" s="439"/>
    </row>
    <row r="6" spans="1:55" s="30" customFormat="1" ht="21.75" customHeight="1" x14ac:dyDescent="0.25">
      <c r="A6" s="430"/>
      <c r="B6" s="430"/>
      <c r="C6" s="430"/>
      <c r="D6" s="430"/>
      <c r="E6" s="431"/>
      <c r="F6" s="435" t="s">
        <v>288</v>
      </c>
      <c r="G6" s="436"/>
      <c r="H6" s="436"/>
      <c r="I6" s="436"/>
      <c r="J6" s="436"/>
      <c r="K6" s="436"/>
      <c r="L6" s="436"/>
      <c r="M6" s="436"/>
      <c r="N6" s="436"/>
      <c r="O6" s="436"/>
      <c r="P6" s="436"/>
      <c r="Q6" s="436"/>
      <c r="R6" s="436"/>
      <c r="S6" s="436"/>
      <c r="T6" s="436"/>
      <c r="U6" s="436"/>
      <c r="V6" s="436"/>
      <c r="W6" s="436"/>
      <c r="X6" s="436"/>
      <c r="Y6" s="436"/>
      <c r="Z6" s="436"/>
      <c r="AA6" s="437"/>
      <c r="AB6" s="435" t="s">
        <v>289</v>
      </c>
      <c r="AC6" s="436"/>
      <c r="AD6" s="436"/>
      <c r="AE6" s="436"/>
      <c r="AF6" s="440"/>
      <c r="AG6" s="440"/>
      <c r="AH6" s="436"/>
      <c r="AI6" s="436"/>
      <c r="AJ6" s="436"/>
      <c r="AK6" s="436"/>
      <c r="AL6" s="440"/>
      <c r="AM6" s="440"/>
    </row>
    <row r="7" spans="1:55" s="43" customFormat="1" ht="46.5" customHeight="1" x14ac:dyDescent="0.25">
      <c r="A7" s="423" t="s">
        <v>290</v>
      </c>
      <c r="B7" s="424"/>
      <c r="C7" s="424"/>
      <c r="D7" s="424"/>
      <c r="E7" s="424"/>
      <c r="F7" s="424"/>
      <c r="G7" s="424"/>
      <c r="H7" s="424"/>
      <c r="I7" s="424"/>
      <c r="J7" s="424"/>
      <c r="K7" s="424"/>
      <c r="L7" s="424"/>
      <c r="M7" s="424"/>
      <c r="N7" s="424"/>
      <c r="O7" s="424"/>
      <c r="P7" s="424"/>
      <c r="Q7" s="424"/>
      <c r="R7" s="424"/>
      <c r="S7" s="424"/>
      <c r="T7" s="424"/>
      <c r="U7" s="424"/>
      <c r="V7" s="424"/>
      <c r="W7" s="424"/>
      <c r="X7" s="424"/>
      <c r="Y7" s="424"/>
      <c r="Z7" s="424"/>
      <c r="AA7" s="424"/>
      <c r="AB7" s="424"/>
      <c r="AC7" s="424"/>
      <c r="AD7" s="424"/>
      <c r="AE7" s="424"/>
      <c r="AF7" s="424"/>
      <c r="AG7" s="424"/>
      <c r="AH7" s="424"/>
      <c r="AI7" s="424"/>
      <c r="AJ7" s="424"/>
      <c r="AK7" s="424"/>
      <c r="AL7" s="424"/>
      <c r="AM7" s="424"/>
      <c r="AN7" s="274"/>
      <c r="AO7" s="274"/>
      <c r="AP7" s="258"/>
      <c r="AQ7" s="258"/>
      <c r="AR7" s="258"/>
      <c r="AS7" s="258"/>
      <c r="AT7" s="258"/>
      <c r="AU7" s="258"/>
      <c r="AV7" s="258"/>
      <c r="AW7" s="258"/>
      <c r="AX7" s="258"/>
      <c r="AY7" s="258"/>
      <c r="AZ7" s="258"/>
      <c r="BA7" s="258"/>
      <c r="BB7" s="258"/>
      <c r="BC7" s="258"/>
    </row>
    <row r="8" spans="1:55" s="43" customFormat="1" ht="29.25" customHeight="1" x14ac:dyDescent="0.25">
      <c r="A8" s="441" t="s">
        <v>213</v>
      </c>
      <c r="B8" s="441"/>
      <c r="C8" s="441"/>
      <c r="D8" s="441" t="s">
        <v>291</v>
      </c>
      <c r="E8" s="441" t="s">
        <v>292</v>
      </c>
      <c r="F8" s="442" t="s">
        <v>293</v>
      </c>
      <c r="G8" s="441" t="s">
        <v>294</v>
      </c>
      <c r="H8" s="441" t="s">
        <v>295</v>
      </c>
      <c r="I8" s="441" t="s">
        <v>90</v>
      </c>
      <c r="J8" s="450" t="s">
        <v>296</v>
      </c>
      <c r="K8" s="450"/>
      <c r="L8" s="450"/>
      <c r="M8" s="450"/>
      <c r="N8" s="450"/>
      <c r="O8" s="450"/>
      <c r="P8" s="451" t="s">
        <v>297</v>
      </c>
      <c r="Q8" s="451"/>
      <c r="R8" s="451"/>
      <c r="S8" s="451"/>
      <c r="T8" s="451"/>
      <c r="U8" s="451"/>
      <c r="V8" s="451"/>
      <c r="W8" s="451"/>
      <c r="X8" s="451"/>
      <c r="Y8" s="451"/>
      <c r="Z8" s="451"/>
      <c r="AA8" s="451"/>
      <c r="AB8" s="451"/>
      <c r="AC8" s="451"/>
      <c r="AD8" s="451"/>
      <c r="AE8" s="451"/>
      <c r="AF8" s="451"/>
      <c r="AG8" s="451"/>
      <c r="AH8" s="453" t="s">
        <v>298</v>
      </c>
      <c r="AI8" s="444" t="s">
        <v>299</v>
      </c>
      <c r="AJ8" s="273"/>
      <c r="AK8" s="273"/>
      <c r="AL8" s="425"/>
      <c r="AM8" s="425"/>
      <c r="AN8" s="275"/>
      <c r="AO8" s="275"/>
      <c r="AP8" s="258"/>
      <c r="AQ8" s="258"/>
      <c r="AR8" s="258"/>
      <c r="AS8" s="258"/>
      <c r="AT8" s="258"/>
      <c r="AU8" s="258"/>
      <c r="AV8" s="258"/>
      <c r="AW8" s="258"/>
      <c r="AX8" s="258"/>
      <c r="AY8" s="258"/>
      <c r="AZ8" s="258"/>
      <c r="BA8" s="258"/>
      <c r="BB8" s="258"/>
      <c r="BC8" s="258"/>
    </row>
    <row r="9" spans="1:55" s="43" customFormat="1" ht="30" customHeight="1" x14ac:dyDescent="0.25">
      <c r="A9" s="441"/>
      <c r="B9" s="441"/>
      <c r="C9" s="441"/>
      <c r="D9" s="441"/>
      <c r="E9" s="441"/>
      <c r="F9" s="442"/>
      <c r="G9" s="441"/>
      <c r="H9" s="441"/>
      <c r="I9" s="441"/>
      <c r="J9" s="450"/>
      <c r="K9" s="450"/>
      <c r="L9" s="450"/>
      <c r="M9" s="450"/>
      <c r="N9" s="450"/>
      <c r="O9" s="450"/>
      <c r="P9" s="445" t="s">
        <v>300</v>
      </c>
      <c r="Q9" s="446"/>
      <c r="R9" s="449" t="s">
        <v>301</v>
      </c>
      <c r="S9" s="445" t="s">
        <v>226</v>
      </c>
      <c r="T9" s="446"/>
      <c r="U9" s="445" t="s">
        <v>235</v>
      </c>
      <c r="V9" s="456" t="s">
        <v>239</v>
      </c>
      <c r="W9" s="456" t="s">
        <v>246</v>
      </c>
      <c r="X9" s="451" t="s">
        <v>302</v>
      </c>
      <c r="Y9" s="451"/>
      <c r="Z9" s="451"/>
      <c r="AA9" s="451"/>
      <c r="AB9" s="451"/>
      <c r="AC9" s="451"/>
      <c r="AD9" s="449" t="s">
        <v>303</v>
      </c>
      <c r="AE9" s="449"/>
      <c r="AF9" s="449"/>
      <c r="AG9" s="449"/>
      <c r="AH9" s="453"/>
      <c r="AI9" s="444"/>
      <c r="AJ9" s="272"/>
      <c r="AK9" s="272"/>
      <c r="AL9" s="426"/>
      <c r="AM9" s="427"/>
      <c r="AN9" s="276"/>
      <c r="AO9" s="276"/>
      <c r="AP9" s="258"/>
      <c r="AQ9" s="258"/>
      <c r="AR9" s="258"/>
      <c r="AS9" s="258"/>
      <c r="AT9" s="258"/>
      <c r="AU9" s="258"/>
      <c r="AV9" s="258"/>
      <c r="AW9" s="258"/>
      <c r="AX9" s="258"/>
      <c r="AY9" s="258"/>
      <c r="AZ9" s="258"/>
      <c r="BA9" s="258"/>
      <c r="BB9" s="258"/>
      <c r="BC9" s="258"/>
    </row>
    <row r="10" spans="1:55" s="43" customFormat="1" ht="29.25" customHeight="1" x14ac:dyDescent="0.25">
      <c r="A10" s="441" t="s">
        <v>213</v>
      </c>
      <c r="B10" s="441" t="s">
        <v>280</v>
      </c>
      <c r="C10" s="441" t="s">
        <v>237</v>
      </c>
      <c r="D10" s="441"/>
      <c r="E10" s="441"/>
      <c r="F10" s="442"/>
      <c r="G10" s="441"/>
      <c r="H10" s="441"/>
      <c r="I10" s="441"/>
      <c r="J10" s="443" t="s">
        <v>63</v>
      </c>
      <c r="K10" s="443"/>
      <c r="L10" s="443" t="s">
        <v>53</v>
      </c>
      <c r="M10" s="443"/>
      <c r="N10" s="458" t="s">
        <v>197</v>
      </c>
      <c r="O10" s="457" t="s">
        <v>54</v>
      </c>
      <c r="P10" s="447"/>
      <c r="Q10" s="448"/>
      <c r="R10" s="449"/>
      <c r="S10" s="447"/>
      <c r="T10" s="448"/>
      <c r="U10" s="447"/>
      <c r="V10" s="456"/>
      <c r="W10" s="456"/>
      <c r="X10" s="449" t="s">
        <v>63</v>
      </c>
      <c r="Y10" s="449"/>
      <c r="Z10" s="449" t="s">
        <v>53</v>
      </c>
      <c r="AA10" s="449"/>
      <c r="AB10" s="456" t="s">
        <v>197</v>
      </c>
      <c r="AC10" s="457" t="s">
        <v>304</v>
      </c>
      <c r="AD10" s="449" t="s">
        <v>305</v>
      </c>
      <c r="AE10" s="449" t="s">
        <v>306</v>
      </c>
      <c r="AF10" s="449" t="s">
        <v>307</v>
      </c>
      <c r="AG10" s="449" t="s">
        <v>308</v>
      </c>
      <c r="AH10" s="453"/>
      <c r="AI10" s="444"/>
      <c r="AJ10" s="452" t="s">
        <v>309</v>
      </c>
      <c r="AK10" s="452"/>
      <c r="AL10" s="452" t="s">
        <v>310</v>
      </c>
      <c r="AM10" s="452"/>
      <c r="AN10" s="452" t="s">
        <v>311</v>
      </c>
      <c r="AO10" s="452"/>
      <c r="AP10" s="258"/>
      <c r="AQ10" s="258"/>
      <c r="AR10" s="258"/>
      <c r="AS10" s="258"/>
      <c r="AT10" s="258"/>
      <c r="AU10" s="258"/>
      <c r="AV10" s="258"/>
      <c r="AW10" s="258"/>
      <c r="AX10" s="258"/>
      <c r="AY10" s="258"/>
      <c r="AZ10" s="258"/>
      <c r="BA10" s="258"/>
      <c r="BB10" s="258"/>
      <c r="BC10" s="258"/>
    </row>
    <row r="11" spans="1:55" s="58" customFormat="1" ht="127.5" customHeight="1" x14ac:dyDescent="0.25">
      <c r="A11" s="441"/>
      <c r="B11" s="441"/>
      <c r="C11" s="441"/>
      <c r="D11" s="441"/>
      <c r="E11" s="441"/>
      <c r="F11" s="442"/>
      <c r="G11" s="441"/>
      <c r="H11" s="441"/>
      <c r="I11" s="441"/>
      <c r="J11" s="75" t="s">
        <v>312</v>
      </c>
      <c r="K11" s="75" t="s">
        <v>313</v>
      </c>
      <c r="L11" s="75" t="s">
        <v>312</v>
      </c>
      <c r="M11" s="75" t="s">
        <v>313</v>
      </c>
      <c r="N11" s="458"/>
      <c r="O11" s="457"/>
      <c r="P11" s="74" t="s">
        <v>305</v>
      </c>
      <c r="Q11" s="143" t="s">
        <v>30</v>
      </c>
      <c r="R11" s="449"/>
      <c r="S11" s="74" t="s">
        <v>305</v>
      </c>
      <c r="T11" s="143" t="s">
        <v>30</v>
      </c>
      <c r="U11" s="74" t="s">
        <v>305</v>
      </c>
      <c r="V11" s="456"/>
      <c r="W11" s="456"/>
      <c r="X11" s="74" t="s">
        <v>312</v>
      </c>
      <c r="Y11" s="74" t="s">
        <v>313</v>
      </c>
      <c r="Z11" s="74" t="s">
        <v>312</v>
      </c>
      <c r="AA11" s="74" t="s">
        <v>313</v>
      </c>
      <c r="AB11" s="456"/>
      <c r="AC11" s="457"/>
      <c r="AD11" s="449"/>
      <c r="AE11" s="449"/>
      <c r="AF11" s="449"/>
      <c r="AG11" s="449"/>
      <c r="AH11" s="453"/>
      <c r="AI11" s="444"/>
      <c r="AJ11" s="155" t="s">
        <v>314</v>
      </c>
      <c r="AK11" s="155" t="s">
        <v>315</v>
      </c>
      <c r="AL11" s="156" t="s">
        <v>314</v>
      </c>
      <c r="AM11" s="157" t="s">
        <v>315</v>
      </c>
      <c r="AN11" s="155" t="s">
        <v>314</v>
      </c>
      <c r="AO11" s="155" t="s">
        <v>315</v>
      </c>
      <c r="AP11" s="259"/>
      <c r="AQ11" s="259"/>
      <c r="AR11" s="259"/>
      <c r="AS11" s="259"/>
      <c r="AT11" s="259"/>
      <c r="AU11" s="259"/>
      <c r="AV11" s="259"/>
      <c r="AW11" s="259"/>
      <c r="AX11" s="259"/>
      <c r="AY11" s="259"/>
      <c r="AZ11" s="259"/>
      <c r="BA11" s="259"/>
      <c r="BB11" s="259"/>
      <c r="BC11" s="259"/>
    </row>
    <row r="12" spans="1:55" s="106" customFormat="1" ht="257.25" customHeight="1" x14ac:dyDescent="0.25">
      <c r="A12" s="161" t="s">
        <v>213</v>
      </c>
      <c r="B12" s="161" t="s">
        <v>275</v>
      </c>
      <c r="C12" s="107" t="s">
        <v>242</v>
      </c>
      <c r="D12" s="161">
        <v>26</v>
      </c>
      <c r="E12" s="161" t="s">
        <v>316</v>
      </c>
      <c r="F12" s="162" t="s">
        <v>158</v>
      </c>
      <c r="G12" s="161" t="s">
        <v>317</v>
      </c>
      <c r="H12" s="161" t="s">
        <v>318</v>
      </c>
      <c r="I12" s="161" t="s">
        <v>319</v>
      </c>
      <c r="J12" s="163" t="s">
        <v>104</v>
      </c>
      <c r="K12" s="164">
        <f>IF(J12='Escalas de Valoración'!$C$73,'Escalas de Valoración'!$D$73,IF(J12='Escalas de Valoración'!$C$74,'Escalas de Valoración'!$D$74,IF(J12='Escalas de Valoración'!$C$75,'Escalas de Valoración'!$D$75,IF(J12='Escalas de Valoración'!$C$76,'Escalas de Valoración'!$D$76,IF(J12='Escalas de Valoración'!$C$77,'Escalas de Valoración'!$D$77,)))))</f>
        <v>1</v>
      </c>
      <c r="L12" s="163" t="s">
        <v>60</v>
      </c>
      <c r="M12" s="164">
        <f>IF(L12='Escalas de Valoración'!$E$71,'Escalas de Valoración'!$E$72,IF(L12='Escalas de Valoración'!$F$71,'Escalas de Valoración'!$F$72,IF(L12='Escalas de Valoración'!$G$71,'Escalas de Valoración'!$G$72,IF(L12='Escalas de Valoración'!$H$71,'Escalas de Valoración'!$H$72,IF(L12='Escalas de Valoración'!$I$71,'Escalas de Valoración'!$I$72,)))))</f>
        <v>40</v>
      </c>
      <c r="N12" s="110">
        <f>K12*M12</f>
        <v>40</v>
      </c>
      <c r="O12" s="108" t="str">
        <f t="shared" ref="O12:O13" si="0">IF(N12=0,"",IF(N12&lt;=4,"BAJA",IF(AND(N12&lt;=10),"MODERADA",IF(AND(N12&lt;=30),"ALTA",IF(N12&lt;=600,"EXTREMA","")))))</f>
        <v>EXTREMA</v>
      </c>
      <c r="P12" s="108" t="s">
        <v>164</v>
      </c>
      <c r="Q12" s="108"/>
      <c r="R12" s="107" t="s">
        <v>320</v>
      </c>
      <c r="S12" s="108" t="s">
        <v>232</v>
      </c>
      <c r="T12" s="108"/>
      <c r="U12" s="108" t="s">
        <v>235</v>
      </c>
      <c r="V12" s="107" t="s">
        <v>241</v>
      </c>
      <c r="W12" s="107" t="s">
        <v>248</v>
      </c>
      <c r="X12" s="109" t="s">
        <v>104</v>
      </c>
      <c r="Y12" s="110">
        <f>IF(X12='Escalas de Valoración'!$C$73,'Escalas de Valoración'!$D$73,IF(X12='Escalas de Valoración'!$C$74,'Escalas de Valoración'!$D$74,IF(X12='Escalas de Valoración'!$C$75,'Escalas de Valoración'!$D$75,IF(X12='Escalas de Valoración'!$C$76,'Escalas de Valoración'!$D$76,IF(X12='Escalas de Valoración'!$C$77,'Escalas de Valoración'!$D$77,)))))</f>
        <v>1</v>
      </c>
      <c r="Z12" s="109" t="s">
        <v>59</v>
      </c>
      <c r="AA12" s="111">
        <f>IF(Z12='Escalas de Valoración'!$E$71,'Escalas de Valoración'!$E$72,IF(Z12='Escalas de Valoración'!$F$71,'Escalas de Valoración'!$F$72,IF(Z12='Escalas de Valoración'!$G$71,'Escalas de Valoración'!$G$72,IF(Z12='Escalas de Valoración'!$H$71,'Escalas de Valoración'!$H$72,IF(Z12='Escalas de Valoración'!$I$71,'Escalas de Valoración'!$I$72,)))))</f>
        <v>15</v>
      </c>
      <c r="AB12" s="110">
        <f t="shared" ref="AB12:AB25" si="1">Y12*AA12</f>
        <v>15</v>
      </c>
      <c r="AC12" s="108" t="str">
        <f>IF(AB12=0,"",IF(AB12&lt;=4,"BAJA",IF(AND(AB12&lt;=10),"MODERADA",IF(AND(AB12&lt;=30),"ALTA",IF(AB12&lt;=600,"EXTREMA","")))))</f>
        <v>ALTA</v>
      </c>
      <c r="AD12" s="107" t="s">
        <v>321</v>
      </c>
      <c r="AE12" s="194" t="s">
        <v>200</v>
      </c>
      <c r="AF12" s="195" t="s">
        <v>322</v>
      </c>
      <c r="AG12" s="194" t="s">
        <v>323</v>
      </c>
      <c r="AH12" s="112" t="s">
        <v>324</v>
      </c>
      <c r="AI12" s="159" t="s">
        <v>325</v>
      </c>
      <c r="AJ12" s="237" t="s">
        <v>326</v>
      </c>
      <c r="AK12" s="238" t="s">
        <v>327</v>
      </c>
      <c r="AL12" s="243" t="s">
        <v>328</v>
      </c>
      <c r="AM12" s="238" t="s">
        <v>327</v>
      </c>
      <c r="AN12" s="243" t="s">
        <v>491</v>
      </c>
      <c r="AO12" s="278" t="s">
        <v>327</v>
      </c>
      <c r="AP12" s="258"/>
      <c r="AQ12" s="258"/>
      <c r="AR12" s="258"/>
      <c r="AS12" s="258"/>
      <c r="AT12" s="258"/>
      <c r="AU12" s="258"/>
      <c r="AV12" s="258"/>
      <c r="AW12" s="258"/>
      <c r="AX12" s="258"/>
      <c r="AY12" s="258"/>
      <c r="AZ12" s="258"/>
      <c r="BA12" s="260"/>
      <c r="BB12" s="260"/>
      <c r="BC12" s="260"/>
    </row>
    <row r="13" spans="1:55" ht="123.75" customHeight="1" x14ac:dyDescent="0.25">
      <c r="A13" s="161" t="s">
        <v>213</v>
      </c>
      <c r="B13" s="161" t="s">
        <v>275</v>
      </c>
      <c r="C13" s="107" t="s">
        <v>242</v>
      </c>
      <c r="D13" s="161">
        <v>27</v>
      </c>
      <c r="E13" s="161" t="s">
        <v>329</v>
      </c>
      <c r="F13" s="162" t="s">
        <v>158</v>
      </c>
      <c r="G13" s="161" t="s">
        <v>330</v>
      </c>
      <c r="H13" s="161" t="s">
        <v>331</v>
      </c>
      <c r="I13" s="161" t="s">
        <v>332</v>
      </c>
      <c r="J13" s="163" t="s">
        <v>80</v>
      </c>
      <c r="K13" s="164">
        <f>IF(J13='Escalas de Valoración'!$C$73,'Escalas de Valoración'!$D$73,IF(J13='Escalas de Valoración'!$C$74,'Escalas de Valoración'!$D$74,IF(J13='Escalas de Valoración'!$C$75,'Escalas de Valoración'!$D$75,IF(J13='Escalas de Valoración'!$C$76,'Escalas de Valoración'!$D$76,IF(J13='Escalas de Valoración'!$C$77,'Escalas de Valoración'!$D$77,)))))</f>
        <v>2</v>
      </c>
      <c r="L13" s="163" t="s">
        <v>60</v>
      </c>
      <c r="M13" s="164">
        <f>IF(L13='Escalas de Valoración'!$E$71,'Escalas de Valoración'!$E$72,IF(L13='Escalas de Valoración'!$F$71,'Escalas de Valoración'!$F$72,IF(L13='Escalas de Valoración'!$G$71,'Escalas de Valoración'!$G$72,IF(L13='Escalas de Valoración'!$H$71,'Escalas de Valoración'!$H$72,IF(L13='Escalas de Valoración'!$I$71,'Escalas de Valoración'!$I$72,)))))</f>
        <v>40</v>
      </c>
      <c r="N13" s="110">
        <f t="shared" ref="N13:N23" si="2">K13*M13</f>
        <v>80</v>
      </c>
      <c r="O13" s="108" t="str">
        <f t="shared" si="0"/>
        <v>EXTREMA</v>
      </c>
      <c r="P13" s="108" t="s">
        <v>164</v>
      </c>
      <c r="Q13" s="108"/>
      <c r="R13" s="107" t="s">
        <v>333</v>
      </c>
      <c r="S13" s="108" t="s">
        <v>232</v>
      </c>
      <c r="T13" s="108"/>
      <c r="U13" s="108" t="s">
        <v>235</v>
      </c>
      <c r="V13" s="107" t="s">
        <v>241</v>
      </c>
      <c r="W13" s="107" t="s">
        <v>248</v>
      </c>
      <c r="X13" s="109" t="s">
        <v>104</v>
      </c>
      <c r="Y13" s="110">
        <f>IF(X13='Escalas de Valoración'!$C$73,'Escalas de Valoración'!$D$73,IF(X13='Escalas de Valoración'!$C$74,'Escalas de Valoración'!$D$74,IF(X13='Escalas de Valoración'!$C$75,'Escalas de Valoración'!$D$75,IF(X13='Escalas de Valoración'!$C$76,'Escalas de Valoración'!$D$76,IF(X13='Escalas de Valoración'!$C$77,'Escalas de Valoración'!$D$77,)))))</f>
        <v>1</v>
      </c>
      <c r="Z13" s="109" t="s">
        <v>59</v>
      </c>
      <c r="AA13" s="111">
        <f>IF(Z13='Escalas de Valoración'!$E$71,'Escalas de Valoración'!$E$72,IF(Z13='Escalas de Valoración'!$F$71,'Escalas de Valoración'!$F$72,IF(Z13='Escalas de Valoración'!$G$71,'Escalas de Valoración'!$G$72,IF(Z13='Escalas de Valoración'!$H$71,'Escalas de Valoración'!$H$72,IF(Z13='Escalas de Valoración'!$I$71,'Escalas de Valoración'!$I$72,)))))</f>
        <v>15</v>
      </c>
      <c r="AB13" s="110">
        <f t="shared" si="1"/>
        <v>15</v>
      </c>
      <c r="AC13" s="108" t="str">
        <f t="shared" ref="AC13:AC14" si="3">IF(AB13=0,"",IF(AB13&lt;=4,"BAJA",IF(AND(AB13&lt;=10),"MODERADA",IF(AND(AB13&lt;=30),"ALTA",IF(AB13&lt;=600,"EXTREMA","")))))</f>
        <v>ALTA</v>
      </c>
      <c r="AD13" s="107" t="s">
        <v>334</v>
      </c>
      <c r="AE13" s="195" t="s">
        <v>200</v>
      </c>
      <c r="AF13" s="195" t="s">
        <v>335</v>
      </c>
      <c r="AG13" s="195" t="s">
        <v>336</v>
      </c>
      <c r="AH13" s="113" t="s">
        <v>337</v>
      </c>
      <c r="AI13" s="158" t="s">
        <v>338</v>
      </c>
      <c r="AJ13" s="239" t="s">
        <v>339</v>
      </c>
      <c r="AK13" s="240" t="s">
        <v>327</v>
      </c>
      <c r="AL13" s="239" t="s">
        <v>340</v>
      </c>
      <c r="AM13" s="240" t="s">
        <v>327</v>
      </c>
      <c r="AN13" s="239" t="s">
        <v>492</v>
      </c>
      <c r="AO13" s="279" t="s">
        <v>327</v>
      </c>
      <c r="AP13" s="261"/>
      <c r="AQ13" s="261"/>
      <c r="AR13" s="261"/>
      <c r="AS13" s="261"/>
      <c r="AT13" s="261"/>
      <c r="AU13" s="261"/>
      <c r="AV13" s="261"/>
      <c r="AW13" s="261"/>
      <c r="AX13" s="261"/>
      <c r="AY13" s="261"/>
      <c r="AZ13" s="261"/>
      <c r="BA13" s="261"/>
      <c r="BB13" s="261"/>
      <c r="BC13" s="261"/>
    </row>
    <row r="14" spans="1:55" ht="348.75" customHeight="1" x14ac:dyDescent="0.25">
      <c r="A14" s="165" t="s">
        <v>213</v>
      </c>
      <c r="B14" s="165" t="s">
        <v>263</v>
      </c>
      <c r="C14" s="107" t="s">
        <v>244</v>
      </c>
      <c r="D14" s="165">
        <v>28</v>
      </c>
      <c r="E14" s="165" t="s">
        <v>341</v>
      </c>
      <c r="F14" s="166" t="s">
        <v>158</v>
      </c>
      <c r="G14" s="165" t="s">
        <v>342</v>
      </c>
      <c r="H14" s="165" t="s">
        <v>343</v>
      </c>
      <c r="I14" s="165" t="s">
        <v>344</v>
      </c>
      <c r="J14" s="167" t="s">
        <v>104</v>
      </c>
      <c r="K14" s="168">
        <f>IF(J14='Escalas de Valoración'!$C$73,'Escalas de Valoración'!$D$73,IF(J14='Escalas de Valoración'!$C$74,'Escalas de Valoración'!$D$74,IF(J14='Escalas de Valoración'!$C$75,'Escalas de Valoración'!$D$75,IF(J14='Escalas de Valoración'!$C$76,'Escalas de Valoración'!$D$76,IF(J14='Escalas de Valoración'!$C$77,'Escalas de Valoración'!$D$77,)))))</f>
        <v>1</v>
      </c>
      <c r="L14" s="167" t="s">
        <v>59</v>
      </c>
      <c r="M14" s="168">
        <f>IF(L14='Escalas de Valoración'!$E$71,'Escalas de Valoración'!$E$72,IF(L14='Escalas de Valoración'!$F$71,'Escalas de Valoración'!$F$72,IF(L14='Escalas de Valoración'!$G$71,'Escalas de Valoración'!$G$72,IF(L14='Escalas de Valoración'!$H$71,'Escalas de Valoración'!$H$72,IF(L14='Escalas de Valoración'!$I$71,'Escalas de Valoración'!$I$72,)))))</f>
        <v>15</v>
      </c>
      <c r="N14" s="110">
        <f t="shared" si="2"/>
        <v>15</v>
      </c>
      <c r="O14" s="108" t="str">
        <f>IF(N14=0,"",IF(N14&lt;=4,"BAJA",IF(AND(N14&lt;=10),"MODERADA",IF(AND(N14&lt;=30),"ALTA",IF(N14&lt;=600,"EXTREMA","")))))</f>
        <v>ALTA</v>
      </c>
      <c r="P14" s="108" t="s">
        <v>164</v>
      </c>
      <c r="Q14" s="108"/>
      <c r="R14" s="107" t="s">
        <v>345</v>
      </c>
      <c r="S14" s="108" t="s">
        <v>232</v>
      </c>
      <c r="T14" s="108"/>
      <c r="U14" s="108" t="s">
        <v>235</v>
      </c>
      <c r="V14" s="107" t="s">
        <v>241</v>
      </c>
      <c r="W14" s="107" t="s">
        <v>248</v>
      </c>
      <c r="X14" s="109" t="s">
        <v>104</v>
      </c>
      <c r="Y14" s="110">
        <f>IF(X14='Escalas de Valoración'!$C$73,'Escalas de Valoración'!$D$73,IF(X14='Escalas de Valoración'!$C$74,'Escalas de Valoración'!$D$74,IF(X14='Escalas de Valoración'!$C$75,'Escalas de Valoración'!$D$75,IF(X14='Escalas de Valoración'!$C$76,'Escalas de Valoración'!$D$76,IF(X14='Escalas de Valoración'!$C$77,'Escalas de Valoración'!$D$77,)))))</f>
        <v>1</v>
      </c>
      <c r="Z14" s="109" t="s">
        <v>59</v>
      </c>
      <c r="AA14" s="110">
        <f>IF(Z14='Escalas de Valoración'!$E$71,'Escalas de Valoración'!$E$72,IF(Z14='Escalas de Valoración'!$F$71,'Escalas de Valoración'!$F$72,IF(Z14='Escalas de Valoración'!$G$71,'Escalas de Valoración'!$G$72,IF(Z14='Escalas de Valoración'!$H$71,'Escalas de Valoración'!$H$72,IF(Z14='Escalas de Valoración'!$I$71,'Escalas de Valoración'!$I$72,)))))</f>
        <v>15</v>
      </c>
      <c r="AB14" s="110">
        <f t="shared" si="1"/>
        <v>15</v>
      </c>
      <c r="AC14" s="108" t="str">
        <f t="shared" si="3"/>
        <v>ALTA</v>
      </c>
      <c r="AD14" s="107" t="s">
        <v>346</v>
      </c>
      <c r="AE14" s="195" t="s">
        <v>198</v>
      </c>
      <c r="AF14" s="195" t="s">
        <v>347</v>
      </c>
      <c r="AG14" s="195" t="s">
        <v>348</v>
      </c>
      <c r="AH14" s="113" t="s">
        <v>349</v>
      </c>
      <c r="AI14" s="158" t="s">
        <v>350</v>
      </c>
      <c r="AJ14" s="246" t="s">
        <v>351</v>
      </c>
      <c r="AK14" s="193" t="s">
        <v>352</v>
      </c>
      <c r="AL14" s="246" t="s">
        <v>353</v>
      </c>
      <c r="AM14" s="224" t="s">
        <v>354</v>
      </c>
      <c r="AN14" s="243" t="s">
        <v>491</v>
      </c>
      <c r="AO14" s="278" t="s">
        <v>327</v>
      </c>
      <c r="AP14" s="261"/>
      <c r="AQ14" s="261"/>
      <c r="AR14" s="261"/>
      <c r="AS14" s="261"/>
      <c r="AT14" s="261"/>
      <c r="AU14" s="261"/>
      <c r="AV14" s="261"/>
      <c r="AW14" s="261"/>
      <c r="AX14" s="261"/>
      <c r="AY14" s="261"/>
      <c r="AZ14" s="261"/>
      <c r="BA14" s="261"/>
      <c r="BB14" s="261"/>
      <c r="BC14" s="261"/>
    </row>
    <row r="15" spans="1:55" ht="220.5" customHeight="1" x14ac:dyDescent="0.25">
      <c r="A15" s="169" t="s">
        <v>213</v>
      </c>
      <c r="B15" s="228" t="s">
        <v>271</v>
      </c>
      <c r="C15" s="454" t="s">
        <v>242</v>
      </c>
      <c r="D15" s="169">
        <v>29</v>
      </c>
      <c r="E15" s="169" t="s">
        <v>355</v>
      </c>
      <c r="F15" s="172" t="s">
        <v>176</v>
      </c>
      <c r="G15" s="169" t="s">
        <v>356</v>
      </c>
      <c r="H15" s="169" t="s">
        <v>357</v>
      </c>
      <c r="I15" s="169" t="s">
        <v>358</v>
      </c>
      <c r="J15" s="173" t="s">
        <v>104</v>
      </c>
      <c r="K15" s="174">
        <f>IF(J15='Escalas de Valoración'!$C$73,'Escalas de Valoración'!$D$73,IF(J15='Escalas de Valoración'!$C$74,'Escalas de Valoración'!$D$74,IF(J15='Escalas de Valoración'!$C$75,'Escalas de Valoración'!$D$75,IF(J15='Escalas de Valoración'!$C$76,'Escalas de Valoración'!$D$76,IF(J15='Escalas de Valoración'!$C$77,'Escalas de Valoración'!$D$77,)))))</f>
        <v>1</v>
      </c>
      <c r="L15" s="173" t="s">
        <v>59</v>
      </c>
      <c r="M15" s="174">
        <f>IF(L15='Escalas de Valoración'!$E$71,'Escalas de Valoración'!$E$72,IF(L15='Escalas de Valoración'!$F$71,'Escalas de Valoración'!$F$72,IF(L15='Escalas de Valoración'!$G$71,'Escalas de Valoración'!$G$72,IF(L15='Escalas de Valoración'!$H$71,'Escalas de Valoración'!$H$72,IF(L15='Escalas de Valoración'!$I$71,'Escalas de Valoración'!$I$72,)))))</f>
        <v>15</v>
      </c>
      <c r="N15" s="110">
        <f t="shared" si="2"/>
        <v>15</v>
      </c>
      <c r="O15" s="108" t="str">
        <f t="shared" ref="O15:O25" si="4">IF(N15=0,"",IF(N15&lt;=4,"BAJA",IF(AND(N15&lt;=10),"MODERADA",IF(AND(N15&lt;=30),"ALTA",IF(N15&lt;=600,"EXTREMA","")))))</f>
        <v>ALTA</v>
      </c>
      <c r="P15" s="108" t="s">
        <v>164</v>
      </c>
      <c r="Q15" s="108"/>
      <c r="R15" s="107" t="s">
        <v>359</v>
      </c>
      <c r="S15" s="108" t="s">
        <v>232</v>
      </c>
      <c r="T15" s="108"/>
      <c r="U15" s="108" t="s">
        <v>235</v>
      </c>
      <c r="V15" s="107" t="s">
        <v>241</v>
      </c>
      <c r="W15" s="107" t="s">
        <v>248</v>
      </c>
      <c r="X15" s="109" t="s">
        <v>104</v>
      </c>
      <c r="Y15" s="110">
        <f>IF(X15='Escalas de Valoración'!$C$73,'Escalas de Valoración'!$D$73,IF(X15='Escalas de Valoración'!$C$74,'Escalas de Valoración'!$D$74,IF(X15='Escalas de Valoración'!$C$75,'Escalas de Valoración'!$D$75,IF(X15='Escalas de Valoración'!$C$76,'Escalas de Valoración'!$D$76,IF(X15='Escalas de Valoración'!$C$77,'Escalas de Valoración'!$D$77,)))))</f>
        <v>1</v>
      </c>
      <c r="Z15" s="109" t="s">
        <v>59</v>
      </c>
      <c r="AA15" s="110">
        <f>IF(Z15='Escalas de Valoración'!$E$71,'Escalas de Valoración'!$E$72,IF(Z15='Escalas de Valoración'!$F$71,'Escalas de Valoración'!$F$72,IF(Z15='Escalas de Valoración'!$G$71,'Escalas de Valoración'!$G$72,IF(Z15='Escalas de Valoración'!$H$71,'Escalas de Valoración'!$H$72,IF(Z15='Escalas de Valoración'!$I$71,'Escalas de Valoración'!$I$72,)))))</f>
        <v>15</v>
      </c>
      <c r="AB15" s="110">
        <f t="shared" si="1"/>
        <v>15</v>
      </c>
      <c r="AC15" s="108" t="str">
        <f t="shared" ref="AC15:AC25" si="5">IF(AB15=0,"",IF(AB15&lt;=4,"BAJA",IF(AND(AB15=10),"MODERADA",IF(AND(AB15&lt;=30),"ALTA",IF(AB15&lt;=600,"EXTREMA","")))))</f>
        <v>ALTA</v>
      </c>
      <c r="AD15" s="107" t="s">
        <v>360</v>
      </c>
      <c r="AE15" s="195" t="s">
        <v>184</v>
      </c>
      <c r="AF15" s="195" t="s">
        <v>361</v>
      </c>
      <c r="AG15" s="195" t="s">
        <v>362</v>
      </c>
      <c r="AH15" s="113" t="s">
        <v>363</v>
      </c>
      <c r="AI15" s="158" t="s">
        <v>364</v>
      </c>
      <c r="AJ15" s="158" t="s">
        <v>365</v>
      </c>
      <c r="AK15" s="270" t="s">
        <v>366</v>
      </c>
      <c r="AL15" s="158" t="s">
        <v>367</v>
      </c>
      <c r="AM15" s="271" t="s">
        <v>368</v>
      </c>
      <c r="AN15" s="239" t="s">
        <v>492</v>
      </c>
      <c r="AO15" s="279" t="s">
        <v>327</v>
      </c>
      <c r="AP15" s="261"/>
      <c r="AQ15" s="261"/>
      <c r="AR15" s="261"/>
      <c r="AS15" s="261"/>
      <c r="AT15" s="261"/>
      <c r="AU15" s="261"/>
      <c r="AV15" s="261"/>
      <c r="AW15" s="261"/>
      <c r="AX15" s="261"/>
      <c r="AY15" s="261"/>
      <c r="AZ15" s="261"/>
      <c r="BA15" s="261"/>
      <c r="BB15" s="261"/>
      <c r="BC15" s="261"/>
    </row>
    <row r="16" spans="1:55" ht="203.25" customHeight="1" x14ac:dyDescent="0.25">
      <c r="A16" s="170" t="s">
        <v>213</v>
      </c>
      <c r="B16" s="229" t="s">
        <v>271</v>
      </c>
      <c r="C16" s="455"/>
      <c r="D16" s="169">
        <v>30</v>
      </c>
      <c r="E16" s="170" t="s">
        <v>369</v>
      </c>
      <c r="F16" s="172" t="s">
        <v>158</v>
      </c>
      <c r="G16" s="170" t="s">
        <v>370</v>
      </c>
      <c r="H16" s="170" t="s">
        <v>371</v>
      </c>
      <c r="I16" s="170" t="s">
        <v>372</v>
      </c>
      <c r="J16" s="173" t="s">
        <v>104</v>
      </c>
      <c r="K16" s="171">
        <f>IF(J16='Escalas de Valoración'!$C$73,'Escalas de Valoración'!$D$73,IF(J16='Escalas de Valoración'!$C$74,'Escalas de Valoración'!$D$74,IF(J16='Escalas de Valoración'!$C$75,'Escalas de Valoración'!$D$75,IF(J16='Escalas de Valoración'!$C$76,'Escalas de Valoración'!$D$76,IF(J16='Escalas de Valoración'!$C$77,'Escalas de Valoración'!$D$77,)))))</f>
        <v>1</v>
      </c>
      <c r="L16" s="175" t="s">
        <v>59</v>
      </c>
      <c r="M16" s="171">
        <f>IF(L16='Escalas de Valoración'!$E$71,'Escalas de Valoración'!$E$72,IF(L16='Escalas de Valoración'!$F$71,'Escalas de Valoración'!$F$72,IF(L16='Escalas de Valoración'!$G$71,'Escalas de Valoración'!$G$72,IF(L16='Escalas de Valoración'!$H$71,'Escalas de Valoración'!$H$72,IF(L16='Escalas de Valoración'!$I$71,'Escalas de Valoración'!$I$72,)))))</f>
        <v>15</v>
      </c>
      <c r="N16" s="110">
        <f t="shared" si="2"/>
        <v>15</v>
      </c>
      <c r="O16" s="124" t="str">
        <f t="shared" si="4"/>
        <v>ALTA</v>
      </c>
      <c r="P16" s="124" t="s">
        <v>164</v>
      </c>
      <c r="Q16" s="124"/>
      <c r="R16" s="125" t="s">
        <v>373</v>
      </c>
      <c r="S16" s="124" t="s">
        <v>232</v>
      </c>
      <c r="T16" s="124"/>
      <c r="U16" s="124" t="s">
        <v>235</v>
      </c>
      <c r="V16" s="125" t="s">
        <v>241</v>
      </c>
      <c r="W16" s="125" t="s">
        <v>248</v>
      </c>
      <c r="X16" s="127" t="s">
        <v>104</v>
      </c>
      <c r="Y16" s="128">
        <f>IF(X16='Escalas de Valoración'!$C$73,'Escalas de Valoración'!$D$73,IF(X16='Escalas de Valoración'!$C$74,'Escalas de Valoración'!$D$74,IF(X16='Escalas de Valoración'!$C$75,'Escalas de Valoración'!$D$75,IF(X16='Escalas de Valoración'!$C$76,'Escalas de Valoración'!$D$76,IF(X16='Escalas de Valoración'!$C$77,'Escalas de Valoración'!$D$77,)))))</f>
        <v>1</v>
      </c>
      <c r="Z16" s="127" t="s">
        <v>59</v>
      </c>
      <c r="AA16" s="110">
        <f>IF(Z16='Escalas de Valoración'!$E$71,'Escalas de Valoración'!$E$72,IF(Z16='Escalas de Valoración'!$F$71,'Escalas de Valoración'!$F$72,IF(Z16='Escalas de Valoración'!$G$71,'Escalas de Valoración'!$G$72,IF(Z16='Escalas de Valoración'!$H$71,'Escalas de Valoración'!$H$72,IF(Z16='Escalas de Valoración'!$I$71,'Escalas de Valoración'!$I$72,)))))</f>
        <v>15</v>
      </c>
      <c r="AB16" s="110">
        <f t="shared" si="1"/>
        <v>15</v>
      </c>
      <c r="AC16" s="124" t="str">
        <f t="shared" si="5"/>
        <v>ALTA</v>
      </c>
      <c r="AD16" s="107" t="s">
        <v>374</v>
      </c>
      <c r="AE16" s="195" t="s">
        <v>198</v>
      </c>
      <c r="AF16" s="195" t="s">
        <v>375</v>
      </c>
      <c r="AG16" s="195" t="s">
        <v>362</v>
      </c>
      <c r="AH16" s="126" t="s">
        <v>376</v>
      </c>
      <c r="AI16" s="160" t="s">
        <v>377</v>
      </c>
      <c r="AJ16" s="158" t="s">
        <v>378</v>
      </c>
      <c r="AK16" s="225" t="s">
        <v>366</v>
      </c>
      <c r="AL16" s="158" t="s">
        <v>379</v>
      </c>
      <c r="AM16" s="271" t="s">
        <v>368</v>
      </c>
      <c r="AN16" s="158" t="s">
        <v>378</v>
      </c>
      <c r="AO16" s="271" t="s">
        <v>368</v>
      </c>
      <c r="AP16" s="261"/>
      <c r="AQ16" s="261"/>
      <c r="AR16" s="261"/>
      <c r="AS16" s="261"/>
      <c r="AT16" s="261"/>
      <c r="AU16" s="261"/>
      <c r="AV16" s="261"/>
      <c r="AW16" s="261"/>
      <c r="AX16" s="261"/>
      <c r="AY16" s="261"/>
      <c r="AZ16" s="261"/>
      <c r="BA16" s="261"/>
      <c r="BB16" s="261"/>
      <c r="BC16" s="261"/>
    </row>
    <row r="17" spans="1:55" ht="161.25" customHeight="1" x14ac:dyDescent="0.25">
      <c r="A17" s="169" t="s">
        <v>213</v>
      </c>
      <c r="B17" s="181" t="s">
        <v>271</v>
      </c>
      <c r="C17" s="107" t="s">
        <v>242</v>
      </c>
      <c r="D17" s="169">
        <v>31</v>
      </c>
      <c r="E17" s="169" t="s">
        <v>380</v>
      </c>
      <c r="F17" s="172" t="s">
        <v>158</v>
      </c>
      <c r="G17" s="169" t="s">
        <v>381</v>
      </c>
      <c r="H17" s="169" t="s">
        <v>382</v>
      </c>
      <c r="I17" s="169" t="s">
        <v>383</v>
      </c>
      <c r="J17" s="173" t="s">
        <v>104</v>
      </c>
      <c r="K17" s="171">
        <f>IF(J17='Escalas de Valoración'!$C$73,'Escalas de Valoración'!$D$73,IF(J17='Escalas de Valoración'!$C$74,'Escalas de Valoración'!$D$74,IF(J17='Escalas de Valoración'!$C$75,'Escalas de Valoración'!$D$75,IF(J17='Escalas de Valoración'!$C$76,'Escalas de Valoración'!$D$76,IF(J17='Escalas de Valoración'!$C$77,'Escalas de Valoración'!$D$77,)))))</f>
        <v>1</v>
      </c>
      <c r="L17" s="175" t="s">
        <v>59</v>
      </c>
      <c r="M17" s="171">
        <f>IF(L17='Escalas de Valoración'!$E$71,'Escalas de Valoración'!$E$72,IF(L17='Escalas de Valoración'!$F$71,'Escalas de Valoración'!$F$72,IF(L17='Escalas de Valoración'!$G$71,'Escalas de Valoración'!$G$72,IF(L17='Escalas de Valoración'!$H$71,'Escalas de Valoración'!$H$72,IF(L17='Escalas de Valoración'!$I$71,'Escalas de Valoración'!$I$72,)))))</f>
        <v>15</v>
      </c>
      <c r="N17" s="110">
        <f t="shared" si="2"/>
        <v>15</v>
      </c>
      <c r="O17" s="124" t="str">
        <f t="shared" si="4"/>
        <v>ALTA</v>
      </c>
      <c r="P17" s="108" t="s">
        <v>164</v>
      </c>
      <c r="Q17" s="108"/>
      <c r="R17" s="107" t="s">
        <v>384</v>
      </c>
      <c r="S17" s="108" t="s">
        <v>232</v>
      </c>
      <c r="T17" s="108"/>
      <c r="U17" s="108" t="s">
        <v>235</v>
      </c>
      <c r="V17" s="107" t="s">
        <v>241</v>
      </c>
      <c r="W17" s="107" t="s">
        <v>248</v>
      </c>
      <c r="X17" s="109" t="s">
        <v>104</v>
      </c>
      <c r="Y17" s="110">
        <f>IF(X17='Escalas de Valoración'!$C$73,'Escalas de Valoración'!$D$73,IF(X17='Escalas de Valoración'!$C$74,'Escalas de Valoración'!$D$74,IF(X17='Escalas de Valoración'!$C$75,'Escalas de Valoración'!$D$75,IF(X17='Escalas de Valoración'!$C$76,'Escalas de Valoración'!$D$76,IF(X17='Escalas de Valoración'!$C$77,'Escalas de Valoración'!$D$77,)))))</f>
        <v>1</v>
      </c>
      <c r="Z17" s="109" t="s">
        <v>59</v>
      </c>
      <c r="AA17" s="110">
        <f>IF(Z17='Escalas de Valoración'!$E$71,'Escalas de Valoración'!$E$72,IF(Z17='Escalas de Valoración'!$F$71,'Escalas de Valoración'!$F$72,IF(Z17='Escalas de Valoración'!$G$71,'Escalas de Valoración'!$G$72,IF(Z17='Escalas de Valoración'!$H$71,'Escalas de Valoración'!$H$72,IF(Z17='Escalas de Valoración'!$I$71,'Escalas de Valoración'!$I$72,)))))</f>
        <v>15</v>
      </c>
      <c r="AB17" s="110">
        <f t="shared" si="1"/>
        <v>15</v>
      </c>
      <c r="AC17" s="108" t="str">
        <f t="shared" si="5"/>
        <v>ALTA</v>
      </c>
      <c r="AD17" s="107" t="s">
        <v>385</v>
      </c>
      <c r="AE17" s="195" t="s">
        <v>200</v>
      </c>
      <c r="AF17" s="195" t="s">
        <v>386</v>
      </c>
      <c r="AG17" s="195" t="s">
        <v>387</v>
      </c>
      <c r="AH17" s="113" t="s">
        <v>388</v>
      </c>
      <c r="AI17" s="158" t="s">
        <v>389</v>
      </c>
      <c r="AJ17" s="158" t="s">
        <v>390</v>
      </c>
      <c r="AK17" s="225" t="s">
        <v>366</v>
      </c>
      <c r="AL17" s="158" t="s">
        <v>391</v>
      </c>
      <c r="AM17" s="271" t="s">
        <v>368</v>
      </c>
      <c r="AN17" s="158" t="s">
        <v>392</v>
      </c>
      <c r="AO17" s="271" t="s">
        <v>368</v>
      </c>
      <c r="AP17" s="261"/>
      <c r="AQ17" s="261"/>
      <c r="AR17" s="261"/>
      <c r="AS17" s="261"/>
      <c r="AT17" s="261"/>
      <c r="AU17" s="261"/>
      <c r="AV17" s="261"/>
      <c r="AW17" s="261"/>
      <c r="AX17" s="261"/>
      <c r="AY17" s="261"/>
      <c r="AZ17" s="261"/>
      <c r="BA17" s="261"/>
      <c r="BB17" s="261"/>
      <c r="BC17" s="261"/>
    </row>
    <row r="18" spans="1:55" s="129" customFormat="1" ht="165" customHeight="1" x14ac:dyDescent="0.25">
      <c r="A18" s="176" t="s">
        <v>213</v>
      </c>
      <c r="B18" s="176" t="s">
        <v>280</v>
      </c>
      <c r="C18" s="107" t="s">
        <v>240</v>
      </c>
      <c r="D18" s="176">
        <v>32</v>
      </c>
      <c r="E18" s="176" t="s">
        <v>393</v>
      </c>
      <c r="F18" s="177" t="s">
        <v>158</v>
      </c>
      <c r="G18" s="176" t="s">
        <v>394</v>
      </c>
      <c r="H18" s="176" t="s">
        <v>395</v>
      </c>
      <c r="I18" s="176" t="s">
        <v>396</v>
      </c>
      <c r="J18" s="178" t="s">
        <v>80</v>
      </c>
      <c r="K18" s="179">
        <f>IF(J18='[1]Escalas de Valoración'!$C$64,'[1]Escalas de Valoración'!$D$64,IF(J18='[1]Escalas de Valoración'!$C$65,'[1]Escalas de Valoración'!$D$65,IF(J18='[1]Escalas de Valoración'!$C$66,'[1]Escalas de Valoración'!$D$66,IF(J18='[1]Escalas de Valoración'!$C$67,'[1]Escalas de Valoración'!$D$67,IF(J18='[1]Escalas de Valoración'!$C$68,'[1]Escalas de Valoración'!$D$68,)))))</f>
        <v>2</v>
      </c>
      <c r="L18" s="178" t="s">
        <v>59</v>
      </c>
      <c r="M18" s="179">
        <f>IF(L18='[1]Escalas de Valoración'!$E$62,'[1]Escalas de Valoración'!$E$63,IF(L18='[1]Escalas de Valoración'!$F$62,'[1]Escalas de Valoración'!$F$63,IF(L18='[1]Escalas de Valoración'!$G$62,'[1]Escalas de Valoración'!$G$63,IF(L18='[1]Escalas de Valoración'!$H$62,'[1]Escalas de Valoración'!$H$63,IF(L18='[1]Escalas de Valoración'!$I$62,'[1]Escalas de Valoración'!$I$63,)))))</f>
        <v>15</v>
      </c>
      <c r="N18" s="110">
        <f t="shared" si="2"/>
        <v>30</v>
      </c>
      <c r="O18" s="108" t="str">
        <f t="shared" si="4"/>
        <v>ALTA</v>
      </c>
      <c r="P18" s="108" t="s">
        <v>164</v>
      </c>
      <c r="Q18" s="108"/>
      <c r="R18" s="107" t="s">
        <v>397</v>
      </c>
      <c r="S18" s="108"/>
      <c r="T18" s="108"/>
      <c r="U18" s="108"/>
      <c r="V18" s="107"/>
      <c r="W18" s="107"/>
      <c r="X18" s="109" t="s">
        <v>104</v>
      </c>
      <c r="Y18" s="110">
        <f>IF(X18='[1]Escalas de Valoración'!$C$64,'[1]Escalas de Valoración'!$D$64,IF(X18='[1]Escalas de Valoración'!$C$65,'[1]Escalas de Valoración'!$D$65,IF(X18='[1]Escalas de Valoración'!$C$66,'[1]Escalas de Valoración'!$D$66,IF(X18='[1]Escalas de Valoración'!$C$67,'[1]Escalas de Valoración'!$D$67,IF(X18='[1]Escalas de Valoración'!$C$68,'[1]Escalas de Valoración'!$D$68,)))))</f>
        <v>1</v>
      </c>
      <c r="Z18" s="109" t="s">
        <v>59</v>
      </c>
      <c r="AA18" s="110">
        <f>IF(Z18='[1]Escalas de Valoración'!$E$62,'[1]Escalas de Valoración'!$E$63,IF(Z18='[1]Escalas de Valoración'!$F$62,'[1]Escalas de Valoración'!$F$63,IF(Z18='[1]Escalas de Valoración'!$G$62,'[1]Escalas de Valoración'!$G$63,IF(Z18='[1]Escalas de Valoración'!$H$62,'[1]Escalas de Valoración'!$H$63,IF(Z18='[1]Escalas de Valoración'!$I$62,'[1]Escalas de Valoración'!$I$63,)))))</f>
        <v>15</v>
      </c>
      <c r="AB18" s="110">
        <f t="shared" si="1"/>
        <v>15</v>
      </c>
      <c r="AC18" s="108" t="str">
        <f t="shared" si="5"/>
        <v>ALTA</v>
      </c>
      <c r="AD18" s="107" t="s">
        <v>398</v>
      </c>
      <c r="AE18" s="196" t="s">
        <v>184</v>
      </c>
      <c r="AF18" s="195" t="s">
        <v>399</v>
      </c>
      <c r="AG18" s="195" t="s">
        <v>270</v>
      </c>
      <c r="AH18" s="113" t="s">
        <v>400</v>
      </c>
      <c r="AI18" s="158" t="s">
        <v>401</v>
      </c>
      <c r="AJ18" s="192" t="s">
        <v>402</v>
      </c>
      <c r="AK18" s="241" t="s">
        <v>403</v>
      </c>
      <c r="AL18" s="245" t="s">
        <v>404</v>
      </c>
      <c r="AM18" s="241" t="s">
        <v>403</v>
      </c>
      <c r="AN18" s="245" t="s">
        <v>404</v>
      </c>
      <c r="AO18" s="241" t="s">
        <v>403</v>
      </c>
      <c r="AP18" s="261"/>
      <c r="AQ18" s="261"/>
      <c r="AR18" s="261"/>
      <c r="AS18" s="261"/>
      <c r="AT18" s="261"/>
      <c r="AU18" s="261"/>
      <c r="AV18" s="261"/>
      <c r="AW18" s="261"/>
      <c r="AX18" s="261"/>
      <c r="AY18" s="261"/>
      <c r="AZ18" s="261"/>
      <c r="BA18" s="261"/>
      <c r="BB18" s="261"/>
      <c r="BC18" s="261"/>
    </row>
    <row r="19" spans="1:55" s="129" customFormat="1" ht="147" customHeight="1" x14ac:dyDescent="0.25">
      <c r="A19" s="176" t="s">
        <v>213</v>
      </c>
      <c r="B19" s="176" t="s">
        <v>280</v>
      </c>
      <c r="C19" s="107" t="s">
        <v>240</v>
      </c>
      <c r="D19" s="176">
        <v>33</v>
      </c>
      <c r="E19" s="180" t="s">
        <v>405</v>
      </c>
      <c r="F19" s="177" t="s">
        <v>158</v>
      </c>
      <c r="G19" s="176" t="s">
        <v>406</v>
      </c>
      <c r="H19" s="176" t="s">
        <v>407</v>
      </c>
      <c r="I19" s="176" t="s">
        <v>408</v>
      </c>
      <c r="J19" s="178" t="s">
        <v>80</v>
      </c>
      <c r="K19" s="179">
        <f>IF(J19='[1]Escalas de Valoración'!$C$64,'[1]Escalas de Valoración'!$D$64,IF(J19='[1]Escalas de Valoración'!$C$65,'[1]Escalas de Valoración'!$D$65,IF(J19='[1]Escalas de Valoración'!$C$66,'[1]Escalas de Valoración'!$D$66,IF(J19='[1]Escalas de Valoración'!$C$67,'[1]Escalas de Valoración'!$D$67,IF(J19='[1]Escalas de Valoración'!$C$68,'[1]Escalas de Valoración'!$D$68,)))))</f>
        <v>2</v>
      </c>
      <c r="L19" s="178" t="s">
        <v>59</v>
      </c>
      <c r="M19" s="179">
        <f>IF(L19='[1]Escalas de Valoración'!$E$62,'[1]Escalas de Valoración'!$E$63,IF(L19='[1]Escalas de Valoración'!$F$62,'[1]Escalas de Valoración'!$F$63,IF(L19='[1]Escalas de Valoración'!$G$62,'[1]Escalas de Valoración'!$G$63,IF(L19='[1]Escalas de Valoración'!$H$62,'[1]Escalas de Valoración'!$H$63,IF(L19='[1]Escalas de Valoración'!$I$62,'[1]Escalas de Valoración'!$I$63,)))))</f>
        <v>15</v>
      </c>
      <c r="N19" s="110">
        <f t="shared" si="2"/>
        <v>30</v>
      </c>
      <c r="O19" s="108" t="str">
        <f t="shared" si="4"/>
        <v>ALTA</v>
      </c>
      <c r="P19" s="108" t="s">
        <v>164</v>
      </c>
      <c r="Q19" s="108"/>
      <c r="R19" s="107" t="s">
        <v>409</v>
      </c>
      <c r="S19" s="108" t="s">
        <v>232</v>
      </c>
      <c r="T19" s="108"/>
      <c r="U19" s="108" t="s">
        <v>235</v>
      </c>
      <c r="V19" s="107" t="s">
        <v>243</v>
      </c>
      <c r="W19" s="107" t="s">
        <v>248</v>
      </c>
      <c r="X19" s="109" t="s">
        <v>104</v>
      </c>
      <c r="Y19" s="110">
        <f>IF(X19='[1]Escalas de Valoración'!$C$64,'[1]Escalas de Valoración'!$D$64,IF(X19='[1]Escalas de Valoración'!$C$65,'[1]Escalas de Valoración'!$D$65,IF(X19='[1]Escalas de Valoración'!$C$66,'[1]Escalas de Valoración'!$D$66,IF(X19='[1]Escalas de Valoración'!$C$67,'[1]Escalas de Valoración'!$D$67,IF(X19='[1]Escalas de Valoración'!$C$68,'[1]Escalas de Valoración'!$D$68,)))))</f>
        <v>1</v>
      </c>
      <c r="Z19" s="109" t="s">
        <v>59</v>
      </c>
      <c r="AA19" s="110">
        <f>IF(Z19='[1]Escalas de Valoración'!$E$62,'[1]Escalas de Valoración'!$E$63,IF(Z19='[1]Escalas de Valoración'!$F$62,'[1]Escalas de Valoración'!$F$63,IF(Z19='[1]Escalas de Valoración'!$G$62,'[1]Escalas de Valoración'!$G$63,IF(Z19='[1]Escalas de Valoración'!$H$62,'[1]Escalas de Valoración'!$H$63,IF(Z19='[1]Escalas de Valoración'!$I$62,'[1]Escalas de Valoración'!$I$63,)))))</f>
        <v>15</v>
      </c>
      <c r="AB19" s="110">
        <f t="shared" si="1"/>
        <v>15</v>
      </c>
      <c r="AC19" s="108" t="str">
        <f t="shared" si="5"/>
        <v>ALTA</v>
      </c>
      <c r="AD19" s="107" t="s">
        <v>410</v>
      </c>
      <c r="AE19" s="196" t="s">
        <v>193</v>
      </c>
      <c r="AF19" s="195" t="s">
        <v>411</v>
      </c>
      <c r="AG19" s="195" t="s">
        <v>270</v>
      </c>
      <c r="AH19" s="113" t="s">
        <v>412</v>
      </c>
      <c r="AI19" s="160" t="s">
        <v>413</v>
      </c>
      <c r="AJ19" s="192" t="s">
        <v>414</v>
      </c>
      <c r="AK19" s="241" t="s">
        <v>403</v>
      </c>
      <c r="AL19" s="244" t="s">
        <v>415</v>
      </c>
      <c r="AM19" s="241" t="s">
        <v>403</v>
      </c>
      <c r="AN19" s="244" t="s">
        <v>415</v>
      </c>
      <c r="AO19" s="241" t="s">
        <v>403</v>
      </c>
      <c r="AP19" s="261"/>
      <c r="AQ19" s="261"/>
      <c r="AR19" s="261"/>
      <c r="AS19" s="261"/>
      <c r="AT19" s="261"/>
      <c r="AU19" s="261"/>
      <c r="AV19" s="261"/>
      <c r="AW19" s="261"/>
      <c r="AX19" s="261"/>
      <c r="AY19" s="261"/>
      <c r="AZ19" s="261"/>
      <c r="BA19" s="261"/>
      <c r="BB19" s="261"/>
      <c r="BC19" s="261"/>
    </row>
    <row r="20" spans="1:55" s="209" customFormat="1" ht="219.75" customHeight="1" x14ac:dyDescent="0.25">
      <c r="A20" s="197" t="s">
        <v>213</v>
      </c>
      <c r="B20" s="198" t="s">
        <v>279</v>
      </c>
      <c r="C20" s="199" t="s">
        <v>242</v>
      </c>
      <c r="D20" s="198">
        <v>34</v>
      </c>
      <c r="E20" s="198" t="s">
        <v>416</v>
      </c>
      <c r="F20" s="220" t="s">
        <v>417</v>
      </c>
      <c r="G20" s="198" t="s">
        <v>418</v>
      </c>
      <c r="H20" s="198" t="s">
        <v>419</v>
      </c>
      <c r="I20" s="198" t="s">
        <v>420</v>
      </c>
      <c r="J20" s="200" t="s">
        <v>80</v>
      </c>
      <c r="K20" s="201">
        <v>2</v>
      </c>
      <c r="L20" s="200" t="s">
        <v>59</v>
      </c>
      <c r="M20" s="201">
        <v>15</v>
      </c>
      <c r="N20" s="202">
        <v>30</v>
      </c>
      <c r="O20" s="203" t="s">
        <v>69</v>
      </c>
      <c r="P20" s="204" t="s">
        <v>164</v>
      </c>
      <c r="Q20" s="204" t="s">
        <v>421</v>
      </c>
      <c r="R20" s="199" t="s">
        <v>422</v>
      </c>
      <c r="S20" s="204" t="s">
        <v>232</v>
      </c>
      <c r="T20" s="204" t="s">
        <v>421</v>
      </c>
      <c r="U20" s="204" t="s">
        <v>235</v>
      </c>
      <c r="V20" s="199" t="s">
        <v>241</v>
      </c>
      <c r="W20" s="199" t="s">
        <v>248</v>
      </c>
      <c r="X20" s="205" t="s">
        <v>104</v>
      </c>
      <c r="Y20" s="206">
        <v>1</v>
      </c>
      <c r="Z20" s="205" t="s">
        <v>59</v>
      </c>
      <c r="AA20" s="206">
        <v>15</v>
      </c>
      <c r="AB20" s="202">
        <v>15</v>
      </c>
      <c r="AC20" s="203" t="s">
        <v>69</v>
      </c>
      <c r="AD20" s="199" t="s">
        <v>423</v>
      </c>
      <c r="AE20" s="207" t="s">
        <v>198</v>
      </c>
      <c r="AF20" s="207" t="s">
        <v>424</v>
      </c>
      <c r="AG20" s="230" t="s">
        <v>425</v>
      </c>
      <c r="AH20" s="208" t="s">
        <v>426</v>
      </c>
      <c r="AI20" s="235" t="s">
        <v>427</v>
      </c>
      <c r="AJ20" s="226" t="s">
        <v>428</v>
      </c>
      <c r="AK20" s="236" t="s">
        <v>429</v>
      </c>
      <c r="AL20" s="222" t="s">
        <v>430</v>
      </c>
      <c r="AM20" s="191" t="s">
        <v>431</v>
      </c>
      <c r="AN20" s="222" t="s">
        <v>430</v>
      </c>
      <c r="AO20" s="191" t="s">
        <v>431</v>
      </c>
      <c r="AP20" s="262"/>
      <c r="AQ20" s="262"/>
      <c r="AR20" s="262"/>
      <c r="AS20" s="262"/>
      <c r="AT20" s="262"/>
      <c r="AU20" s="262"/>
      <c r="AV20" s="262"/>
      <c r="AW20" s="262"/>
      <c r="AX20" s="262"/>
      <c r="AY20" s="262"/>
      <c r="AZ20" s="262"/>
      <c r="BA20" s="262"/>
      <c r="BB20" s="262"/>
      <c r="BC20" s="262"/>
    </row>
    <row r="21" spans="1:55" s="209" customFormat="1" ht="137.25" customHeight="1" x14ac:dyDescent="0.25">
      <c r="A21" s="210" t="s">
        <v>213</v>
      </c>
      <c r="B21" s="211" t="s">
        <v>279</v>
      </c>
      <c r="C21" s="212" t="s">
        <v>242</v>
      </c>
      <c r="D21" s="211">
        <v>35</v>
      </c>
      <c r="E21" s="211" t="s">
        <v>432</v>
      </c>
      <c r="F21" s="221" t="s">
        <v>417</v>
      </c>
      <c r="G21" s="211" t="s">
        <v>418</v>
      </c>
      <c r="H21" s="211" t="s">
        <v>419</v>
      </c>
      <c r="I21" s="211" t="s">
        <v>433</v>
      </c>
      <c r="J21" s="213" t="s">
        <v>80</v>
      </c>
      <c r="K21" s="214">
        <v>2</v>
      </c>
      <c r="L21" s="213" t="s">
        <v>59</v>
      </c>
      <c r="M21" s="214">
        <v>15</v>
      </c>
      <c r="N21" s="202">
        <v>30</v>
      </c>
      <c r="O21" s="203" t="s">
        <v>69</v>
      </c>
      <c r="P21" s="215" t="s">
        <v>164</v>
      </c>
      <c r="Q21" s="215" t="s">
        <v>421</v>
      </c>
      <c r="R21" s="212" t="s">
        <v>434</v>
      </c>
      <c r="S21" s="215" t="s">
        <v>232</v>
      </c>
      <c r="T21" s="215" t="s">
        <v>421</v>
      </c>
      <c r="U21" s="215" t="s">
        <v>235</v>
      </c>
      <c r="V21" s="212" t="s">
        <v>243</v>
      </c>
      <c r="W21" s="212" t="s">
        <v>248</v>
      </c>
      <c r="X21" s="216" t="s">
        <v>104</v>
      </c>
      <c r="Y21" s="217">
        <v>1</v>
      </c>
      <c r="Z21" s="216" t="s">
        <v>59</v>
      </c>
      <c r="AA21" s="217">
        <v>15</v>
      </c>
      <c r="AB21" s="202">
        <v>15</v>
      </c>
      <c r="AC21" s="203" t="s">
        <v>69</v>
      </c>
      <c r="AD21" s="212" t="s">
        <v>435</v>
      </c>
      <c r="AE21" s="218" t="s">
        <v>198</v>
      </c>
      <c r="AF21" s="218" t="s">
        <v>436</v>
      </c>
      <c r="AG21" s="231" t="s">
        <v>437</v>
      </c>
      <c r="AH21" s="219" t="s">
        <v>438</v>
      </c>
      <c r="AI21" s="235" t="s">
        <v>439</v>
      </c>
      <c r="AJ21" s="227" t="s">
        <v>440</v>
      </c>
      <c r="AK21" s="236" t="s">
        <v>441</v>
      </c>
      <c r="AL21" s="227" t="s">
        <v>442</v>
      </c>
      <c r="AM21" s="277" t="s">
        <v>490</v>
      </c>
      <c r="AN21" s="227" t="s">
        <v>489</v>
      </c>
      <c r="AO21" s="277" t="s">
        <v>490</v>
      </c>
      <c r="AP21" s="262"/>
      <c r="AQ21" s="262"/>
      <c r="AR21" s="262"/>
      <c r="AS21" s="262"/>
      <c r="AT21" s="262"/>
      <c r="AU21" s="262"/>
      <c r="AV21" s="262"/>
      <c r="AW21" s="262"/>
      <c r="AX21" s="262"/>
      <c r="AY21" s="262"/>
      <c r="AZ21" s="262"/>
      <c r="BA21" s="262"/>
      <c r="BB21" s="262"/>
      <c r="BC21" s="262"/>
    </row>
    <row r="22" spans="1:55" ht="144" customHeight="1" x14ac:dyDescent="0.25">
      <c r="A22" s="242" t="s">
        <v>213</v>
      </c>
      <c r="B22" s="181" t="s">
        <v>269</v>
      </c>
      <c r="C22" s="107" t="s">
        <v>242</v>
      </c>
      <c r="D22" s="181">
        <v>36</v>
      </c>
      <c r="E22" s="181" t="s">
        <v>443</v>
      </c>
      <c r="F22" s="182" t="s">
        <v>417</v>
      </c>
      <c r="G22" s="181" t="s">
        <v>444</v>
      </c>
      <c r="H22" s="181" t="s">
        <v>445</v>
      </c>
      <c r="I22" s="242" t="s">
        <v>446</v>
      </c>
      <c r="J22" s="183" t="s">
        <v>80</v>
      </c>
      <c r="K22" s="184">
        <f>IF(J22='[1]Escalas de Valoración'!$C$64,'[1]Escalas de Valoración'!$D$64,IF(J22='[1]Escalas de Valoración'!$C$65,'[1]Escalas de Valoración'!$D$65,IF(J22='[1]Escalas de Valoración'!$C$66,'[1]Escalas de Valoración'!$D$66,IF(J22='[1]Escalas de Valoración'!$C$67,'[1]Escalas de Valoración'!$D$67,IF(J22='[1]Escalas de Valoración'!$C$68,'[1]Escalas de Valoración'!$D$68,)))))</f>
        <v>2</v>
      </c>
      <c r="L22" s="183" t="s">
        <v>59</v>
      </c>
      <c r="M22" s="184">
        <f>IF(L22='[1]Escalas de Valoración'!$E$62,'[1]Escalas de Valoración'!$E$63,IF(L22='[1]Escalas de Valoración'!$F$62,'[1]Escalas de Valoración'!$F$63,IF(L22='[1]Escalas de Valoración'!$G$62,'[1]Escalas de Valoración'!$G$63,IF(L22='[1]Escalas de Valoración'!$H$62,'[1]Escalas de Valoración'!$H$63,IF(L22='[1]Escalas de Valoración'!$I$62,'[1]Escalas de Valoración'!$I$63,)))))</f>
        <v>15</v>
      </c>
      <c r="N22" s="110">
        <f t="shared" si="2"/>
        <v>30</v>
      </c>
      <c r="O22" s="108" t="str">
        <f t="shared" si="4"/>
        <v>ALTA</v>
      </c>
      <c r="P22" s="108" t="s">
        <v>164</v>
      </c>
      <c r="Q22" s="108"/>
      <c r="R22" s="107" t="s">
        <v>447</v>
      </c>
      <c r="S22" s="108" t="s">
        <v>232</v>
      </c>
      <c r="T22" s="108"/>
      <c r="U22" s="108" t="s">
        <v>235</v>
      </c>
      <c r="V22" s="107" t="s">
        <v>243</v>
      </c>
      <c r="W22" s="107" t="s">
        <v>248</v>
      </c>
      <c r="X22" s="109" t="s">
        <v>104</v>
      </c>
      <c r="Y22" s="110">
        <f>IF(X22='[1]Escalas de Valoración'!$C$64,'[1]Escalas de Valoración'!$D$64,IF(X22='[1]Escalas de Valoración'!$C$65,'[1]Escalas de Valoración'!$D$65,IF(X22='[1]Escalas de Valoración'!$C$66,'[1]Escalas de Valoración'!$D$66,IF(X22='[1]Escalas de Valoración'!$C$67,'[1]Escalas de Valoración'!$D$67,IF(X22='[1]Escalas de Valoración'!$C$68,'[1]Escalas de Valoración'!$D$68,)))))</f>
        <v>1</v>
      </c>
      <c r="Z22" s="109" t="s">
        <v>59</v>
      </c>
      <c r="AA22" s="110">
        <f>IF(Z22='[1]Escalas de Valoración'!$E$62,'[1]Escalas de Valoración'!$E$63,IF(Z22='[1]Escalas de Valoración'!$F$62,'[1]Escalas de Valoración'!$F$63,IF(Z22='[1]Escalas de Valoración'!$G$62,'[1]Escalas de Valoración'!$G$63,IF(Z22='[1]Escalas de Valoración'!$H$62,'[1]Escalas de Valoración'!$H$63,IF(Z22='[1]Escalas de Valoración'!$I$62,'[1]Escalas de Valoración'!$I$63,)))))</f>
        <v>15</v>
      </c>
      <c r="AB22" s="110">
        <f t="shared" si="1"/>
        <v>15</v>
      </c>
      <c r="AC22" s="108" t="str">
        <f t="shared" si="5"/>
        <v>ALTA</v>
      </c>
      <c r="AD22" s="107" t="s">
        <v>448</v>
      </c>
      <c r="AE22" s="195" t="s">
        <v>198</v>
      </c>
      <c r="AF22" s="195" t="s">
        <v>449</v>
      </c>
      <c r="AG22" s="195" t="s">
        <v>437</v>
      </c>
      <c r="AH22" s="113" t="s">
        <v>450</v>
      </c>
      <c r="AI22" s="159" t="s">
        <v>451</v>
      </c>
      <c r="AJ22" s="232" t="s">
        <v>452</v>
      </c>
      <c r="AK22" s="233" t="s">
        <v>453</v>
      </c>
      <c r="AL22" s="226" t="s">
        <v>454</v>
      </c>
      <c r="AM22" s="191" t="s">
        <v>455</v>
      </c>
      <c r="AN22" s="243" t="s">
        <v>491</v>
      </c>
      <c r="AO22" s="278" t="s">
        <v>327</v>
      </c>
      <c r="AP22" s="261"/>
      <c r="AQ22" s="261"/>
      <c r="AR22" s="261"/>
      <c r="AS22" s="261"/>
      <c r="AT22" s="261"/>
      <c r="AU22" s="261"/>
      <c r="AV22" s="261"/>
      <c r="AW22" s="261"/>
      <c r="AX22" s="261"/>
      <c r="AY22" s="261"/>
      <c r="AZ22" s="261"/>
      <c r="BA22" s="261"/>
      <c r="BB22" s="261"/>
      <c r="BC22" s="261"/>
    </row>
    <row r="23" spans="1:55" ht="212.25" customHeight="1" x14ac:dyDescent="0.25">
      <c r="A23" s="165" t="s">
        <v>213</v>
      </c>
      <c r="B23" s="165" t="s">
        <v>256</v>
      </c>
      <c r="C23" s="107" t="s">
        <v>245</v>
      </c>
      <c r="D23" s="165">
        <v>39</v>
      </c>
      <c r="E23" s="165" t="s">
        <v>456</v>
      </c>
      <c r="F23" s="166" t="s">
        <v>158</v>
      </c>
      <c r="G23" s="165" t="s">
        <v>457</v>
      </c>
      <c r="H23" s="165" t="s">
        <v>343</v>
      </c>
      <c r="I23" s="165" t="s">
        <v>458</v>
      </c>
      <c r="J23" s="167" t="s">
        <v>80</v>
      </c>
      <c r="K23" s="168">
        <f>IF(J23='[2]Escalas de Valoración'!$C$64,'[2]Escalas de Valoración'!$D$64,IF(J23='[2]Escalas de Valoración'!$C$65,'[2]Escalas de Valoración'!$D$65,IF(J23='[2]Escalas de Valoración'!$C$66,'[2]Escalas de Valoración'!$D$66,IF(J23='[2]Escalas de Valoración'!$C$67,'[2]Escalas de Valoración'!$D$67,IF(J23='[2]Escalas de Valoración'!$C$68,'[2]Escalas de Valoración'!$D$68,)))))</f>
        <v>2</v>
      </c>
      <c r="L23" s="167" t="s">
        <v>59</v>
      </c>
      <c r="M23" s="110">
        <f>IF(L23='[2]Escalas de Valoración'!$E$62,'[2]Escalas de Valoración'!$E$63,IF(L23='[2]Escalas de Valoración'!$F$62,'[2]Escalas de Valoración'!$F$63,IF(L23='[2]Escalas de Valoración'!$G$62,'[2]Escalas de Valoración'!$G$63,IF(L23='[2]Escalas de Valoración'!$H$62,'[2]Escalas de Valoración'!$H$63,IF(L23='[2]Escalas de Valoración'!$I$62,'[2]Escalas de Valoración'!$I$63,)))))</f>
        <v>15</v>
      </c>
      <c r="N23" s="110">
        <f t="shared" si="2"/>
        <v>30</v>
      </c>
      <c r="O23" s="108" t="str">
        <f t="shared" si="4"/>
        <v>ALTA</v>
      </c>
      <c r="P23" s="108" t="s">
        <v>164</v>
      </c>
      <c r="Q23" s="263"/>
      <c r="R23" s="107" t="s">
        <v>459</v>
      </c>
      <c r="S23" s="108" t="s">
        <v>232</v>
      </c>
      <c r="T23" s="108"/>
      <c r="U23" s="108" t="s">
        <v>235</v>
      </c>
      <c r="V23" s="107" t="s">
        <v>243</v>
      </c>
      <c r="W23" s="107" t="s">
        <v>248</v>
      </c>
      <c r="X23" s="109" t="s">
        <v>104</v>
      </c>
      <c r="Y23" s="110">
        <f>IF(X23='[1]Escalas de Valoración'!$C$64,'[1]Escalas de Valoración'!$D$64,IF(X23='[1]Escalas de Valoración'!$C$65,'[1]Escalas de Valoración'!$D$65,IF(X23='[1]Escalas de Valoración'!$C$66,'[1]Escalas de Valoración'!$D$66,IF(X23='[1]Escalas de Valoración'!$C$67,'[1]Escalas de Valoración'!$D$67,IF(X23='[1]Escalas de Valoración'!$C$68,'[1]Escalas de Valoración'!$D$68,)))))</f>
        <v>1</v>
      </c>
      <c r="Z23" s="109" t="s">
        <v>59</v>
      </c>
      <c r="AA23" s="110">
        <f>IF(Z23='[1]Escalas de Valoración'!$E$62,'[1]Escalas de Valoración'!$E$63,IF(Z23='[1]Escalas de Valoración'!$F$62,'[1]Escalas de Valoración'!$F$63,IF(Z23='[1]Escalas de Valoración'!$G$62,'[1]Escalas de Valoración'!$G$63,IF(Z23='[1]Escalas de Valoración'!$H$62,'[1]Escalas de Valoración'!$H$63,IF(Z23='[1]Escalas de Valoración'!$I$62,'[1]Escalas de Valoración'!$I$63,)))))</f>
        <v>15</v>
      </c>
      <c r="AB23" s="110">
        <f t="shared" si="1"/>
        <v>15</v>
      </c>
      <c r="AC23" s="108" t="str">
        <f t="shared" si="5"/>
        <v>ALTA</v>
      </c>
      <c r="AD23" s="107" t="s">
        <v>460</v>
      </c>
      <c r="AE23" s="195" t="s">
        <v>198</v>
      </c>
      <c r="AF23" s="195" t="s">
        <v>461</v>
      </c>
      <c r="AG23" s="195" t="s">
        <v>462</v>
      </c>
      <c r="AH23" s="113" t="s">
        <v>463</v>
      </c>
      <c r="AI23" s="158" t="s">
        <v>464</v>
      </c>
      <c r="AJ23" s="264" t="s">
        <v>465</v>
      </c>
      <c r="AK23" s="234" t="s">
        <v>466</v>
      </c>
      <c r="AL23" s="246" t="s">
        <v>467</v>
      </c>
      <c r="AM23" s="224" t="s">
        <v>468</v>
      </c>
      <c r="AN23" s="239" t="s">
        <v>492</v>
      </c>
      <c r="AO23" s="279" t="s">
        <v>327</v>
      </c>
      <c r="AP23" s="261"/>
      <c r="AQ23" s="261"/>
      <c r="AR23" s="261"/>
      <c r="AS23" s="261"/>
      <c r="AT23" s="261"/>
      <c r="AU23" s="261"/>
      <c r="AV23" s="261"/>
      <c r="AW23" s="261"/>
      <c r="AX23" s="261"/>
      <c r="AY23" s="261"/>
      <c r="AZ23" s="261"/>
      <c r="BA23" s="261"/>
      <c r="BB23" s="261"/>
      <c r="BC23" s="261"/>
    </row>
    <row r="24" spans="1:55" ht="241.5" hidden="1" customHeight="1" x14ac:dyDescent="0.25">
      <c r="A24" s="185" t="s">
        <v>213</v>
      </c>
      <c r="B24" s="185" t="s">
        <v>267</v>
      </c>
      <c r="C24" s="107" t="s">
        <v>242</v>
      </c>
      <c r="D24" s="185">
        <v>40</v>
      </c>
      <c r="E24" s="185" t="s">
        <v>469</v>
      </c>
      <c r="F24" s="186" t="s">
        <v>158</v>
      </c>
      <c r="G24" s="185" t="s">
        <v>470</v>
      </c>
      <c r="H24" s="185" t="s">
        <v>471</v>
      </c>
      <c r="I24" s="185" t="s">
        <v>472</v>
      </c>
      <c r="J24" s="187" t="s">
        <v>80</v>
      </c>
      <c r="K24" s="188">
        <f>IF(J24='[2]Escalas de Valoración'!$C$64,'[2]Escalas de Valoración'!$D$64,IF(J24='[2]Escalas de Valoración'!$C$65,'[2]Escalas de Valoración'!$D$65,IF(J24='[2]Escalas de Valoración'!$C$66,'[2]Escalas de Valoración'!$D$66,IF(J24='[2]Escalas de Valoración'!$C$67,'[2]Escalas de Valoración'!$D$67,IF(J24='[2]Escalas de Valoración'!$C$68,'[2]Escalas de Valoración'!$D$68,)))))</f>
        <v>2</v>
      </c>
      <c r="L24" s="187" t="s">
        <v>59</v>
      </c>
      <c r="M24" s="188">
        <f>IF(L24='[2]Escalas de Valoración'!$E$62,'[2]Escalas de Valoración'!$E$63,IF(L24='[2]Escalas de Valoración'!$F$62,'[2]Escalas de Valoración'!$F$63,IF(L24='[2]Escalas de Valoración'!$G$62,'[2]Escalas de Valoración'!$G$63,IF(L24='[2]Escalas de Valoración'!$H$62,'[2]Escalas de Valoración'!$H$63,IF(L24='[2]Escalas de Valoración'!$I$62,'[2]Escalas de Valoración'!$I$63,)))))</f>
        <v>15</v>
      </c>
      <c r="N24" s="110">
        <f>K24*M24</f>
        <v>30</v>
      </c>
      <c r="O24" s="108" t="str">
        <f t="shared" si="4"/>
        <v>ALTA</v>
      </c>
      <c r="P24" s="108" t="s">
        <v>164</v>
      </c>
      <c r="Q24" s="263"/>
      <c r="R24" s="107" t="s">
        <v>473</v>
      </c>
      <c r="S24" s="108" t="s">
        <v>232</v>
      </c>
      <c r="T24" s="108"/>
      <c r="U24" s="108" t="s">
        <v>235</v>
      </c>
      <c r="V24" s="107" t="s">
        <v>243</v>
      </c>
      <c r="W24" s="107" t="s">
        <v>248</v>
      </c>
      <c r="X24" s="109" t="s">
        <v>104</v>
      </c>
      <c r="Y24" s="110">
        <f>IF(X24='[1]Escalas de Valoración'!$C$64,'[1]Escalas de Valoración'!$D$64,IF(X24='[1]Escalas de Valoración'!$C$65,'[1]Escalas de Valoración'!$D$65,IF(X24='[1]Escalas de Valoración'!$C$66,'[1]Escalas de Valoración'!$D$66,IF(X24='[1]Escalas de Valoración'!$C$67,'[1]Escalas de Valoración'!$D$67,IF(X24='[1]Escalas de Valoración'!$C$68,'[1]Escalas de Valoración'!$D$68,)))))</f>
        <v>1</v>
      </c>
      <c r="Z24" s="109" t="s">
        <v>59</v>
      </c>
      <c r="AA24" s="110">
        <f>IF(Z24='[1]Escalas de Valoración'!$E$62,'[1]Escalas de Valoración'!$E$63,IF(Z24='[1]Escalas de Valoración'!$F$62,'[1]Escalas de Valoración'!$F$63,IF(Z24='[1]Escalas de Valoración'!$G$62,'[1]Escalas de Valoración'!$G$63,IF(Z24='[1]Escalas de Valoración'!$H$62,'[1]Escalas de Valoración'!$H$63,IF(Z24='[1]Escalas de Valoración'!$I$62,'[1]Escalas de Valoración'!$I$63,)))))</f>
        <v>15</v>
      </c>
      <c r="AB24" s="110">
        <f t="shared" si="1"/>
        <v>15</v>
      </c>
      <c r="AC24" s="108" t="str">
        <f t="shared" si="5"/>
        <v>ALTA</v>
      </c>
      <c r="AD24" s="107" t="s">
        <v>474</v>
      </c>
      <c r="AE24" s="195" t="s">
        <v>184</v>
      </c>
      <c r="AF24" s="195" t="s">
        <v>475</v>
      </c>
      <c r="AG24" s="195" t="s">
        <v>476</v>
      </c>
      <c r="AH24" s="113" t="s">
        <v>477</v>
      </c>
      <c r="AI24" s="158" t="s">
        <v>478</v>
      </c>
      <c r="AJ24" s="246"/>
      <c r="AK24" s="224"/>
      <c r="AL24" s="246"/>
      <c r="AM24" s="191"/>
      <c r="AN24" s="246"/>
      <c r="AO24" s="189"/>
      <c r="AP24" s="261"/>
      <c r="AQ24" s="261"/>
      <c r="AR24" s="261"/>
      <c r="AS24" s="261"/>
      <c r="AT24" s="261"/>
      <c r="AU24" s="261"/>
      <c r="AV24" s="261"/>
      <c r="AW24" s="261"/>
      <c r="AX24" s="261"/>
      <c r="AY24" s="261"/>
      <c r="AZ24" s="261"/>
      <c r="BA24" s="261"/>
      <c r="BB24" s="261"/>
      <c r="BC24" s="261"/>
    </row>
    <row r="25" spans="1:55" ht="192" hidden="1" customHeight="1" x14ac:dyDescent="0.25">
      <c r="A25" s="185" t="s">
        <v>213</v>
      </c>
      <c r="B25" s="185" t="s">
        <v>267</v>
      </c>
      <c r="C25" s="107" t="s">
        <v>242</v>
      </c>
      <c r="D25" s="185">
        <v>41</v>
      </c>
      <c r="E25" s="185" t="s">
        <v>479</v>
      </c>
      <c r="F25" s="186" t="s">
        <v>158</v>
      </c>
      <c r="G25" s="185" t="s">
        <v>480</v>
      </c>
      <c r="H25" s="185" t="s">
        <v>481</v>
      </c>
      <c r="I25" s="185" t="s">
        <v>482</v>
      </c>
      <c r="J25" s="187" t="s">
        <v>80</v>
      </c>
      <c r="K25" s="188">
        <f>IF(J25='[2]Escalas de Valoración'!$C$64,'[2]Escalas de Valoración'!$D$64,IF(J25='[2]Escalas de Valoración'!$C$65,'[2]Escalas de Valoración'!$D$65,IF(J25='[2]Escalas de Valoración'!$C$66,'[2]Escalas de Valoración'!$D$66,IF(J25='[2]Escalas de Valoración'!$C$67,'[2]Escalas de Valoración'!$D$67,IF(J25='[2]Escalas de Valoración'!$C$68,'[2]Escalas de Valoración'!$D$68,)))))</f>
        <v>2</v>
      </c>
      <c r="L25" s="187" t="s">
        <v>59</v>
      </c>
      <c r="M25" s="188">
        <f>IF(L25='[2]Escalas de Valoración'!$E$62,'[2]Escalas de Valoración'!$E$63,IF(L25='[2]Escalas de Valoración'!$F$62,'[2]Escalas de Valoración'!$F$63,IF(L25='[2]Escalas de Valoración'!$G$62,'[2]Escalas de Valoración'!$G$63,IF(L25='[2]Escalas de Valoración'!$H$62,'[2]Escalas de Valoración'!$H$63,IF(L25='[2]Escalas de Valoración'!$I$62,'[2]Escalas de Valoración'!$I$63,)))))</f>
        <v>15</v>
      </c>
      <c r="N25" s="110">
        <f t="shared" ref="N25" si="6">K25*M25</f>
        <v>30</v>
      </c>
      <c r="O25" s="108" t="str">
        <f t="shared" si="4"/>
        <v>ALTA</v>
      </c>
      <c r="P25" s="108" t="s">
        <v>164</v>
      </c>
      <c r="Q25" s="263"/>
      <c r="R25" s="107" t="s">
        <v>483</v>
      </c>
      <c r="S25" s="108" t="s">
        <v>232</v>
      </c>
      <c r="T25" s="108"/>
      <c r="U25" s="108" t="s">
        <v>235</v>
      </c>
      <c r="V25" s="107" t="s">
        <v>243</v>
      </c>
      <c r="W25" s="107" t="s">
        <v>248</v>
      </c>
      <c r="X25" s="109" t="s">
        <v>104</v>
      </c>
      <c r="Y25" s="110">
        <f>IF(X25='[1]Escalas de Valoración'!$C$64,'[1]Escalas de Valoración'!$D$64,IF(X25='[1]Escalas de Valoración'!$C$65,'[1]Escalas de Valoración'!$D$65,IF(X25='[1]Escalas de Valoración'!$C$66,'[1]Escalas de Valoración'!$D$66,IF(X25='[1]Escalas de Valoración'!$C$67,'[1]Escalas de Valoración'!$D$67,IF(X25='[1]Escalas de Valoración'!$C$68,'[1]Escalas de Valoración'!$D$68,)))))</f>
        <v>1</v>
      </c>
      <c r="Z25" s="109" t="s">
        <v>59</v>
      </c>
      <c r="AA25" s="110">
        <f>IF(Z25='[1]Escalas de Valoración'!$E$62,'[1]Escalas de Valoración'!$E$63,IF(Z25='[1]Escalas de Valoración'!$F$62,'[1]Escalas de Valoración'!$F$63,IF(Z25='[1]Escalas de Valoración'!$G$62,'[1]Escalas de Valoración'!$G$63,IF(Z25='[1]Escalas de Valoración'!$H$62,'[1]Escalas de Valoración'!$H$63,IF(Z25='[1]Escalas de Valoración'!$I$62,'[1]Escalas de Valoración'!$I$63,)))))</f>
        <v>15</v>
      </c>
      <c r="AB25" s="110">
        <f t="shared" si="1"/>
        <v>15</v>
      </c>
      <c r="AC25" s="108" t="str">
        <f t="shared" si="5"/>
        <v>ALTA</v>
      </c>
      <c r="AD25" s="107" t="s">
        <v>484</v>
      </c>
      <c r="AE25" s="195" t="s">
        <v>184</v>
      </c>
      <c r="AF25" s="195" t="s">
        <v>485</v>
      </c>
      <c r="AG25" s="195" t="s">
        <v>486</v>
      </c>
      <c r="AH25" s="113" t="s">
        <v>487</v>
      </c>
      <c r="AI25" s="158" t="s">
        <v>488</v>
      </c>
      <c r="AJ25" s="246"/>
      <c r="AK25" s="191"/>
      <c r="AL25" s="190"/>
      <c r="AM25" s="223"/>
      <c r="AN25" s="265"/>
      <c r="AO25" s="189"/>
      <c r="AP25" s="261"/>
      <c r="AQ25" s="261"/>
      <c r="AR25" s="261"/>
      <c r="AS25" s="261"/>
      <c r="AT25" s="261"/>
      <c r="AU25" s="261"/>
      <c r="AV25" s="261"/>
      <c r="AW25" s="261"/>
      <c r="AX25" s="261"/>
      <c r="AY25" s="261"/>
      <c r="AZ25" s="261"/>
      <c r="BA25" s="261"/>
      <c r="BB25" s="261"/>
      <c r="BC25" s="261"/>
    </row>
    <row r="26" spans="1:55" x14ac:dyDescent="0.25">
      <c r="A26" s="261"/>
      <c r="B26" s="266"/>
      <c r="C26" s="261"/>
      <c r="D26" s="267"/>
      <c r="E26" s="268"/>
      <c r="F26" s="266"/>
      <c r="G26" s="266"/>
      <c r="H26" s="261"/>
      <c r="I26" s="268"/>
      <c r="J26" s="261"/>
      <c r="K26" s="261"/>
      <c r="L26" s="261"/>
      <c r="M26" s="261"/>
      <c r="N26" s="261"/>
      <c r="O26" s="261"/>
      <c r="P26" s="263"/>
      <c r="Q26" s="263"/>
      <c r="R26" s="269"/>
      <c r="S26" s="263"/>
      <c r="T26" s="263"/>
      <c r="U26" s="263"/>
      <c r="V26" s="269"/>
      <c r="W26" s="269"/>
      <c r="X26" s="261"/>
      <c r="Y26" s="261"/>
      <c r="Z26" s="261"/>
      <c r="AA26" s="261"/>
      <c r="AB26" s="261"/>
      <c r="AC26" s="261"/>
      <c r="AD26" s="269"/>
      <c r="AE26" s="269"/>
      <c r="AF26" s="269"/>
      <c r="AG26" s="269"/>
      <c r="AH26" s="269"/>
      <c r="AI26" s="269"/>
      <c r="AJ26" s="261"/>
      <c r="AK26" s="261"/>
      <c r="AL26" s="261"/>
      <c r="AM26" s="261"/>
      <c r="AN26" s="261"/>
      <c r="AO26" s="261"/>
      <c r="AP26" s="261"/>
      <c r="AQ26" s="261"/>
      <c r="AR26" s="261"/>
      <c r="AS26" s="261"/>
      <c r="AT26" s="261"/>
      <c r="AU26" s="261"/>
      <c r="AV26" s="261"/>
      <c r="AW26" s="261"/>
      <c r="AX26" s="261"/>
      <c r="AY26" s="261"/>
      <c r="AZ26" s="261"/>
      <c r="BA26" s="261"/>
      <c r="BB26" s="261"/>
      <c r="BC26" s="261"/>
    </row>
  </sheetData>
  <autoFilter ref="A11:BA25" xr:uid="{A6E08D39-8B7A-4A71-994D-E48B8C993809}">
    <filterColumn colId="1">
      <filters>
        <filter val="Direccionamiento Estratégico"/>
      </filters>
    </filterColumn>
  </autoFilter>
  <dataConsolidate/>
  <mergeCells count="50">
    <mergeCell ref="C15:C16"/>
    <mergeCell ref="Z10:AA10"/>
    <mergeCell ref="AB10:AB11"/>
    <mergeCell ref="AC10:AC11"/>
    <mergeCell ref="AD10:AD11"/>
    <mergeCell ref="U9:U10"/>
    <mergeCell ref="V9:V11"/>
    <mergeCell ref="W9:W11"/>
    <mergeCell ref="X9:AC9"/>
    <mergeCell ref="L10:M10"/>
    <mergeCell ref="N10:N11"/>
    <mergeCell ref="O10:O11"/>
    <mergeCell ref="AJ10:AK10"/>
    <mergeCell ref="AL10:AM10"/>
    <mergeCell ref="AN10:AO10"/>
    <mergeCell ref="AE10:AE11"/>
    <mergeCell ref="AF10:AF11"/>
    <mergeCell ref="AH8:AH11"/>
    <mergeCell ref="A10:A11"/>
    <mergeCell ref="B10:B11"/>
    <mergeCell ref="C10:C11"/>
    <mergeCell ref="J10:K10"/>
    <mergeCell ref="AI8:AI11"/>
    <mergeCell ref="P9:Q10"/>
    <mergeCell ref="R9:R11"/>
    <mergeCell ref="S9:T10"/>
    <mergeCell ref="AG10:AG11"/>
    <mergeCell ref="X10:Y10"/>
    <mergeCell ref="G8:G11"/>
    <mergeCell ref="H8:H11"/>
    <mergeCell ref="I8:I11"/>
    <mergeCell ref="J8:O9"/>
    <mergeCell ref="P8:AG8"/>
    <mergeCell ref="AD9:AG9"/>
    <mergeCell ref="A7:AM7"/>
    <mergeCell ref="AL8:AM8"/>
    <mergeCell ref="AL9:AM9"/>
    <mergeCell ref="A1:E6"/>
    <mergeCell ref="F5:AA5"/>
    <mergeCell ref="F6:AA6"/>
    <mergeCell ref="F1:AM1"/>
    <mergeCell ref="F2:AM2"/>
    <mergeCell ref="F3:AM3"/>
    <mergeCell ref="F4:AM4"/>
    <mergeCell ref="AB5:AM5"/>
    <mergeCell ref="AB6:AM6"/>
    <mergeCell ref="A8:C9"/>
    <mergeCell ref="D8:D11"/>
    <mergeCell ref="E8:E11"/>
    <mergeCell ref="F8:F11"/>
  </mergeCells>
  <conditionalFormatting sqref="C12:C19">
    <cfRule type="cellIs" dxfId="76" priority="977" stopIfTrue="1" operator="equal">
      <formula>"Seleccione el proceso Correcto"</formula>
    </cfRule>
  </conditionalFormatting>
  <conditionalFormatting sqref="C22:C25">
    <cfRule type="cellIs" dxfId="75" priority="87" stopIfTrue="1" operator="equal">
      <formula>"Seleccione el proceso Correcto"</formula>
    </cfRule>
  </conditionalFormatting>
  <conditionalFormatting sqref="N12:N19 N22:N25 AB22:AB25">
    <cfRule type="cellIs" dxfId="74" priority="758" operator="between">
      <formula>40</formula>
      <formula>600</formula>
    </cfRule>
    <cfRule type="cellIs" dxfId="73" priority="761" operator="between">
      <formula>1</formula>
      <formula>4</formula>
    </cfRule>
    <cfRule type="cellIs" dxfId="72" priority="760" operator="between">
      <formula>5</formula>
      <formula>10</formula>
    </cfRule>
    <cfRule type="cellIs" dxfId="71" priority="759" operator="between">
      <formula>12</formula>
      <formula>30</formula>
    </cfRule>
  </conditionalFormatting>
  <conditionalFormatting sqref="O12:O19 O22:O25">
    <cfRule type="containsText" dxfId="70" priority="765" operator="containsText" text="EXTREMA">
      <formula>NOT(ISERROR(SEARCH("EXTREMA",O12)))</formula>
    </cfRule>
    <cfRule type="containsText" dxfId="69" priority="763" operator="containsText" text="MODERADA">
      <formula>NOT(ISERROR(SEARCH("MODERADA",O12)))</formula>
    </cfRule>
    <cfRule type="containsText" dxfId="68" priority="764" operator="containsText" text="ALTA">
      <formula>NOT(ISERROR(SEARCH("ALTA",O12)))</formula>
    </cfRule>
    <cfRule type="cellIs" dxfId="67" priority="768" operator="equal">
      <formula>5</formula>
    </cfRule>
    <cfRule type="cellIs" dxfId="66" priority="767" operator="between">
      <formula>6</formula>
      <formula>7</formula>
    </cfRule>
    <cfRule type="cellIs" dxfId="65" priority="766" operator="between">
      <formula>8</formula>
      <formula>10</formula>
    </cfRule>
  </conditionalFormatting>
  <conditionalFormatting sqref="O12:O19">
    <cfRule type="cellIs" dxfId="64" priority="769" operator="lessThan">
      <formula>#REF!</formula>
    </cfRule>
  </conditionalFormatting>
  <conditionalFormatting sqref="O22:O25 O12:O19">
    <cfRule type="containsText" dxfId="63" priority="762" operator="containsText" text="BAJA">
      <formula>NOT(ISERROR(SEARCH("BAJA",O12)))</formula>
    </cfRule>
  </conditionalFormatting>
  <conditionalFormatting sqref="O22:O25">
    <cfRule type="cellIs" dxfId="62" priority="74" operator="lessThan">
      <formula>#REF!</formula>
    </cfRule>
  </conditionalFormatting>
  <conditionalFormatting sqref="AB12:AB19">
    <cfRule type="cellIs" dxfId="61" priority="976" operator="between">
      <formula>1</formula>
      <formula>4</formula>
    </cfRule>
    <cfRule type="cellIs" dxfId="60" priority="975" operator="between">
      <formula>5</formula>
      <formula>10</formula>
    </cfRule>
    <cfRule type="cellIs" dxfId="59" priority="974" operator="between">
      <formula>12</formula>
      <formula>30</formula>
    </cfRule>
    <cfRule type="cellIs" dxfId="58" priority="973" operator="between">
      <formula>40</formula>
      <formula>600</formula>
    </cfRule>
  </conditionalFormatting>
  <conditionalFormatting sqref="AC12:AC16">
    <cfRule type="containsText" dxfId="57" priority="1100" operator="containsText" text="EXTREMA">
      <formula>NOT(ISERROR(SEARCH("EXTREMA",AC12)))</formula>
    </cfRule>
    <cfRule type="containsText" dxfId="56" priority="1099" operator="containsText" text="ALTA">
      <formula>NOT(ISERROR(SEARCH("ALTA",AC12)))</formula>
    </cfRule>
    <cfRule type="containsText" dxfId="55" priority="1098" operator="containsText" text="MODERADA">
      <formula>NOT(ISERROR(SEARCH("MODERADA",AC12)))</formula>
    </cfRule>
    <cfRule type="containsText" dxfId="54" priority="1097" operator="containsText" text="BAJA">
      <formula>NOT(ISERROR(SEARCH("BAJA",AC12)))</formula>
    </cfRule>
  </conditionalFormatting>
  <conditionalFormatting sqref="AC12:AC19 AC23:AC25">
    <cfRule type="cellIs" dxfId="53" priority="963" operator="equal">
      <formula>5</formula>
    </cfRule>
    <cfRule type="cellIs" dxfId="52" priority="961" operator="between">
      <formula>8</formula>
      <formula>10</formula>
    </cfRule>
    <cfRule type="cellIs" dxfId="51" priority="962" operator="between">
      <formula>6</formula>
      <formula>7</formula>
    </cfRule>
  </conditionalFormatting>
  <conditionalFormatting sqref="AC12:AC19">
    <cfRule type="cellIs" dxfId="50" priority="964" operator="lessThan">
      <formula>#REF!</formula>
    </cfRule>
  </conditionalFormatting>
  <conditionalFormatting sqref="AC17:AC19 AC22:AC25">
    <cfRule type="containsText" dxfId="49" priority="958" operator="containsText" text="MODERADA">
      <formula>NOT(ISERROR(SEARCH("MODERADA",AC17)))</formula>
    </cfRule>
    <cfRule type="containsText" dxfId="48" priority="959" operator="containsText" text="ALTA">
      <formula>NOT(ISERROR(SEARCH("ALTA",AC17)))</formula>
    </cfRule>
    <cfRule type="containsText" dxfId="47" priority="960" operator="containsText" text="EXTREMA">
      <formula>NOT(ISERROR(SEARCH("EXTREMA",AC17)))</formula>
    </cfRule>
  </conditionalFormatting>
  <conditionalFormatting sqref="AC22">
    <cfRule type="cellIs" dxfId="46" priority="181" operator="between">
      <formula>6</formula>
      <formula>7</formula>
    </cfRule>
    <cfRule type="cellIs" dxfId="45" priority="183" operator="lessThan">
      <formula>#REF!</formula>
    </cfRule>
  </conditionalFormatting>
  <conditionalFormatting sqref="AC22:AC25 AC17:AC19">
    <cfRule type="containsText" dxfId="44" priority="957" operator="containsText" text="BAJA">
      <formula>NOT(ISERROR(SEARCH("BAJA",AC17)))</formula>
    </cfRule>
  </conditionalFormatting>
  <conditionalFormatting sqref="AC24:AE25">
    <cfRule type="cellIs" dxfId="43" priority="30" operator="lessThan">
      <formula>#REF!</formula>
    </cfRule>
  </conditionalFormatting>
  <conditionalFormatting sqref="AC22:AI22">
    <cfRule type="cellIs" dxfId="42" priority="180" operator="between">
      <formula>8</formula>
      <formula>10</formula>
    </cfRule>
    <cfRule type="cellIs" dxfId="41" priority="182" operator="equal">
      <formula>5</formula>
    </cfRule>
  </conditionalFormatting>
  <conditionalFormatting sqref="AC23:AI23">
    <cfRule type="cellIs" dxfId="40" priority="91" operator="lessThan">
      <formula>#REF!</formula>
    </cfRule>
  </conditionalFormatting>
  <conditionalFormatting sqref="AD14">
    <cfRule type="cellIs" dxfId="39" priority="1137" operator="equal">
      <formula>5</formula>
    </cfRule>
    <cfRule type="cellIs" dxfId="38" priority="1138" operator="lessThan">
      <formula>#REF!</formula>
    </cfRule>
    <cfRule type="cellIs" dxfId="37" priority="1135" operator="between">
      <formula>8</formula>
      <formula>10</formula>
    </cfRule>
    <cfRule type="cellIs" dxfId="36" priority="1136" operator="between">
      <formula>6</formula>
      <formula>7</formula>
    </cfRule>
  </conditionalFormatting>
  <conditionalFormatting sqref="AD24:AE25">
    <cfRule type="cellIs" dxfId="35" priority="29" operator="equal">
      <formula>5</formula>
    </cfRule>
    <cfRule type="cellIs" dxfId="34" priority="27" operator="between">
      <formula>8</formula>
      <formula>10</formula>
    </cfRule>
    <cfRule type="cellIs" dxfId="33" priority="28" operator="between">
      <formula>6</formula>
      <formula>7</formula>
    </cfRule>
  </conditionalFormatting>
  <conditionalFormatting sqref="AD22:AI22">
    <cfRule type="cellIs" dxfId="32" priority="1071" operator="lessThan">
      <formula>#REF!</formula>
    </cfRule>
    <cfRule type="cellIs" dxfId="31" priority="1069" operator="between">
      <formula>6</formula>
      <formula>7</formula>
    </cfRule>
  </conditionalFormatting>
  <conditionalFormatting sqref="AD23:AI23">
    <cfRule type="cellIs" dxfId="30" priority="90" operator="equal">
      <formula>5</formula>
    </cfRule>
    <cfRule type="cellIs" dxfId="29" priority="89" operator="between">
      <formula>6</formula>
      <formula>7</formula>
    </cfRule>
    <cfRule type="cellIs" dxfId="28" priority="88" operator="between">
      <formula>8</formula>
      <formula>10</formula>
    </cfRule>
  </conditionalFormatting>
  <conditionalFormatting sqref="AE12:AE19">
    <cfRule type="cellIs" dxfId="27" priority="987" operator="between">
      <formula>8</formula>
      <formula>10</formula>
    </cfRule>
    <cfRule type="cellIs" dxfId="26" priority="988" operator="between">
      <formula>6</formula>
      <formula>7</formula>
    </cfRule>
    <cfRule type="cellIs" dxfId="25" priority="989" operator="equal">
      <formula>5</formula>
    </cfRule>
    <cfRule type="cellIs" dxfId="24" priority="990" operator="lessThan">
      <formula>#REF!</formula>
    </cfRule>
  </conditionalFormatting>
  <conditionalFormatting sqref="AF12:AF13">
    <cfRule type="cellIs" dxfId="23" priority="953" operator="between">
      <formula>8</formula>
      <formula>10</formula>
    </cfRule>
    <cfRule type="cellIs" dxfId="22" priority="954" operator="between">
      <formula>6</formula>
      <formula>7</formula>
    </cfRule>
    <cfRule type="cellIs" dxfId="21" priority="955" operator="equal">
      <formula>5</formula>
    </cfRule>
    <cfRule type="cellIs" dxfId="20" priority="956" operator="lessThan">
      <formula>#REF!</formula>
    </cfRule>
  </conditionalFormatting>
  <conditionalFormatting sqref="AG12:AI19">
    <cfRule type="cellIs" dxfId="19" priority="981" operator="equal">
      <formula>5</formula>
    </cfRule>
    <cfRule type="cellIs" dxfId="18" priority="982" operator="lessThan">
      <formula>#REF!</formula>
    </cfRule>
    <cfRule type="cellIs" dxfId="17" priority="980" operator="between">
      <formula>6</formula>
      <formula>7</formula>
    </cfRule>
    <cfRule type="cellIs" dxfId="16" priority="979" operator="between">
      <formula>8</formula>
      <formula>10</formula>
    </cfRule>
  </conditionalFormatting>
  <conditionalFormatting sqref="AG24:AI25">
    <cfRule type="cellIs" dxfId="15" priority="26" operator="lessThan">
      <formula>#REF!</formula>
    </cfRule>
    <cfRule type="cellIs" dxfId="14" priority="25" operator="equal">
      <formula>5</formula>
    </cfRule>
    <cfRule type="cellIs" dxfId="13" priority="24" operator="between">
      <formula>6</formula>
      <formula>7</formula>
    </cfRule>
    <cfRule type="cellIs" dxfId="12" priority="23" operator="between">
      <formula>8</formula>
      <formula>10</formula>
    </cfRule>
  </conditionalFormatting>
  <conditionalFormatting sqref="AJ15:AJ17">
    <cfRule type="cellIs" dxfId="11" priority="18" operator="lessThan">
      <formula>#REF!</formula>
    </cfRule>
    <cfRule type="cellIs" dxfId="10" priority="17" operator="equal">
      <formula>5</formula>
    </cfRule>
    <cfRule type="cellIs" dxfId="9" priority="15" operator="between">
      <formula>8</formula>
      <formula>10</formula>
    </cfRule>
    <cfRule type="cellIs" dxfId="8" priority="16" operator="between">
      <formula>6</formula>
      <formula>7</formula>
    </cfRule>
  </conditionalFormatting>
  <conditionalFormatting sqref="AL15:AL17">
    <cfRule type="cellIs" dxfId="7" priority="13" operator="lessThan">
      <formula>#REF!</formula>
    </cfRule>
    <cfRule type="cellIs" dxfId="6" priority="12" operator="equal">
      <formula>5</formula>
    </cfRule>
    <cfRule type="cellIs" dxfId="5" priority="11" operator="between">
      <formula>6</formula>
      <formula>7</formula>
    </cfRule>
    <cfRule type="cellIs" dxfId="4" priority="10" operator="between">
      <formula>8</formula>
      <formula>10</formula>
    </cfRule>
  </conditionalFormatting>
  <conditionalFormatting sqref="AN16:AN17">
    <cfRule type="cellIs" dxfId="3" priority="1" operator="between">
      <formula>8</formula>
      <formula>10</formula>
    </cfRule>
    <cfRule type="cellIs" dxfId="2" priority="4" operator="lessThan">
      <formula>#REF!</formula>
    </cfRule>
    <cfRule type="cellIs" dxfId="1" priority="3" operator="equal">
      <formula>5</formula>
    </cfRule>
    <cfRule type="cellIs" dxfId="0" priority="2" operator="between">
      <formula>6</formula>
      <formula>7</formula>
    </cfRule>
  </conditionalFormatting>
  <dataValidations count="1">
    <dataValidation allowBlank="1" showInputMessage="1" showErrorMessage="1" sqref="J15:J17" xr:uid="{BABC64A7-837E-4019-9F8F-623D16308912}"/>
  </dataValidations>
  <hyperlinks>
    <hyperlink ref="AK23" r:id="rId1" display="https://regioncentral-my.sharepoint.com/:f:/r/personal/proveedortic_regioncentralrape_gov_co/Documents/1.%20GESTION%202024/9.%20Transparencia%20y%20%C3%A9tica%20publica%202024/Evidencias%20planeaci%C3%B3n/Riesgos%20de%20corrupci%C3%B3n?csf=1&amp;web=1&amp;e=MaOvjC" xr:uid="{1A741CE5-0F2D-495E-86C4-B37DCC1020CB}"/>
    <hyperlink ref="AK16" r:id="rId2" display="https://regioncentral-my.sharepoint.com/personal/proveedortic_regioncentralrape_gov_co/_layouts/15/onedrive.aspx?csf=1&amp;web=1&amp;e=MaOvjC&amp;CID=ed50f3ff%2D4cee%2D4f9a%2Da8f7%2D5290ce0579c7&amp;id=%2Fpersonal%2Fproveedortic%5Fregioncentralrape%5Fgov%5Fco%2FDocuments%2F1%2E%20GESTION%202024%2F9%2E%20Transparencia%20y%20%C3%A9tica%20publica%202024%2FEVIDENCIAS%2FFINANCIERA&amp;FolderCTID=0x012000DF66402C0FAF8C429B674E50AB87A77B&amp;view=0" xr:uid="{1F53FB33-B8FE-4545-88E8-5FFA7EFB7C6B}"/>
    <hyperlink ref="AK17" r:id="rId3" display="https://regioncentral-my.sharepoint.com/personal/proveedortic_regioncentralrape_gov_co/_layouts/15/onedrive.aspx?csf=1&amp;web=1&amp;e=MaOvjC&amp;CID=ed50f3ff%2D4cee%2D4f9a%2Da8f7%2D5290ce0579c7&amp;id=%2Fpersonal%2Fproveedortic%5Fregioncentralrape%5Fgov%5Fco%2FDocuments%2F1%2E%20GESTION%202024%2F9%2E%20Transparencia%20y%20%C3%A9tica%20publica%202024%2FEVIDENCIAS%2FFINANCIERA&amp;FolderCTID=0x012000DF66402C0FAF8C429B674E50AB87A77B&amp;view=0" xr:uid="{6C7B8E66-AA48-4247-A3AC-2AB361495EEE}"/>
    <hyperlink ref="AK15" r:id="rId4" display="https://regioncentral-my.sharepoint.com/personal/proveedortic_regioncentralrape_gov_co/_layouts/15/onedrive.aspx?csf=1&amp;web=1&amp;e=MaOvjC&amp;CID=ed50f3ff%2D4cee%2D4f9a%2Da8f7%2D5290ce0579c7&amp;id=%2Fpersonal%2Fproveedortic%5Fregioncentralrape%5Fgov%5Fco%2FDocuments%2F1%2E%20GESTION%202024%2F9%2E%20Transparencia%20y%20%C3%A9tica%20publica%202024%2FEVIDENCIAS%2FFINANCIERA&amp;FolderCTID=0x012000DF66402C0FAF8C429B674E50AB87A77B&amp;view=0" xr:uid="{E0E3ED64-5B86-44D1-8068-F11E33440079}"/>
    <hyperlink ref="AK12" r:id="rId5" xr:uid="{EE870CC0-F811-4FAF-9752-18400F1BE7BC}"/>
    <hyperlink ref="AK13" r:id="rId6" xr:uid="{AFFB5763-CCA0-46BB-8D1B-08A7B4CB2FD7}"/>
    <hyperlink ref="AM12" r:id="rId7" xr:uid="{ECCE02D2-FAEF-4533-A239-01CE9E26424D}"/>
    <hyperlink ref="AM13" r:id="rId8" xr:uid="{E4D41010-9A83-4757-9C62-BA1E139B5DF9}"/>
    <hyperlink ref="AM14" r:id="rId9" xr:uid="{58BF4A17-BA47-413F-8164-F5B318F12849}"/>
    <hyperlink ref="AM23" r:id="rId10" xr:uid="{767E82D9-F262-4025-AA16-96A0D18159AC}"/>
    <hyperlink ref="AM15" r:id="rId11" xr:uid="{7CA2BD87-3913-4934-A642-C797394749CA}"/>
    <hyperlink ref="AM16" r:id="rId12" xr:uid="{740558AD-A470-4E57-A3E0-A8E173952C0F}"/>
    <hyperlink ref="AO16" r:id="rId13" xr:uid="{C9F5F244-3C2B-4EC9-BAD3-57880F4C2721}"/>
    <hyperlink ref="AM17" r:id="rId14" xr:uid="{5F7B209A-0013-4798-9022-DD2762B6BA16}"/>
    <hyperlink ref="AO17" r:id="rId15" xr:uid="{1CE1CCE1-79DF-45BA-8C35-1A1389F67CB2}"/>
    <hyperlink ref="AO12" r:id="rId16" xr:uid="{36A1E6D4-0884-43C0-AA43-6D26E02B448D}"/>
    <hyperlink ref="AO13" r:id="rId17" xr:uid="{9D5233C4-F2DE-4FB9-AA43-A455CDAE1793}"/>
    <hyperlink ref="AO22" r:id="rId18" xr:uid="{D55016C5-8C24-4170-B85B-F2FE89D9079D}"/>
    <hyperlink ref="AO23" r:id="rId19" xr:uid="{8B3BA582-FAF4-4179-BF51-1648066A3882}"/>
    <hyperlink ref="AO14" r:id="rId20" xr:uid="{3931DFF0-D23A-4598-8208-AFC2333C2611}"/>
    <hyperlink ref="AO15" r:id="rId21" xr:uid="{18A42AA1-8BC1-4839-88F4-AB393FEC19ED}"/>
  </hyperlinks>
  <printOptions horizontalCentered="1"/>
  <pageMargins left="0.19685039370078741" right="0.19685039370078741" top="0.39370078740157483" bottom="0.39370078740157483" header="0.31496062992125984" footer="0.31496062992125984"/>
  <pageSetup scale="26" fitToHeight="10" orientation="landscape" r:id="rId22"/>
  <headerFooter>
    <oddFooter xml:space="preserve">&amp;C&amp;"-,Negrita Cursiva"&amp;K01+031“Estamos Construyendo Región”
</oddFooter>
  </headerFooter>
  <drawing r:id="rId23"/>
  <legacyDrawing r:id="rId24"/>
  <extLst>
    <ext xmlns:x14="http://schemas.microsoft.com/office/spreadsheetml/2009/9/main" uri="{CCE6A557-97BC-4b89-ADB6-D9C93CAAB3DF}">
      <x14:dataValidations xmlns:xm="http://schemas.microsoft.com/office/excel/2006/main" count="17">
        <x14:dataValidation type="list" allowBlank="1" showInputMessage="1" showErrorMessage="1" xr:uid="{B9D62A04-6A63-4186-9C8B-420D769DDBD5}">
          <x14:formula1>
            <xm:f>'Lista Desplegable'!$H$19:$H$23</xm:f>
          </x14:formula1>
          <xm:sqref>L12:L17 Z12:Z17</xm:sqref>
        </x14:dataValidation>
        <x14:dataValidation type="list" allowBlank="1" showInputMessage="1" showErrorMessage="1" xr:uid="{B3BC00BA-D828-45B2-8CA2-2692AB0807CD}">
          <x14:formula1>
            <xm:f>'Lista Desplegable'!$A$7:$A$11</xm:f>
          </x14:formula1>
          <xm:sqref>J12:J14 X12:X17</xm:sqref>
        </x14:dataValidation>
        <x14:dataValidation type="list" allowBlank="1" showInputMessage="1" showErrorMessage="1" xr:uid="{6B324EE1-3094-4233-B5BE-C6D68BA99E09}">
          <x14:formula1>
            <xm:f>'C:\Users\Jeimy\Desktop\2020 Matriz de Riesgos\[2020 Matriz de Riesgos Integrada - Control Interno.xlsx]Lista Desplegable'!#REF!</xm:f>
          </x14:formula1>
          <xm:sqref>J22 L22 Z18:Z19 X18:X19 L18:L19 J18:J19 A18:C19 Z22:Z25 X22:X25</xm:sqref>
        </x14:dataValidation>
        <x14:dataValidation type="list" allowBlank="1" showInputMessage="1" showErrorMessage="1" xr:uid="{489B10F8-2166-4497-A36F-2292232F903F}">
          <x14:formula1>
            <xm:f>'Lista Desplegable'!$A$57:$A$71</xm:f>
          </x14:formula1>
          <xm:sqref>B8:B17 B1:B6 B26:B1048576</xm:sqref>
        </x14:dataValidation>
        <x14:dataValidation type="list" allowBlank="1" showInputMessage="1" showErrorMessage="1" xr:uid="{BB140BC0-2581-4267-9869-875B98A29220}">
          <x14:formula1>
            <xm:f>'Lista Desplegable'!$F$28:$F$33</xm:f>
          </x14:formula1>
          <xm:sqref>A8:A17 A1:A6 A26:A1048576</xm:sqref>
        </x14:dataValidation>
        <x14:dataValidation type="list" allowBlank="1" showInputMessage="1" showErrorMessage="1" xr:uid="{C9000A1B-BB58-4B8C-84E1-B511F1E5DA7D}">
          <x14:formula1>
            <xm:f>'C:\Users\ggomez\Documents\DOC\Planeación 2019\Riesgos\[Matriz de Riesgos de Corrupción. 17 Riesgos.xlsx]Lista Desplegable'!#REF!</xm:f>
          </x14:formula1>
          <xm:sqref>G12 AE12:AE13 AE18:AE19</xm:sqref>
        </x14:dataValidation>
        <x14:dataValidation type="list" allowBlank="1" showInputMessage="1" showErrorMessage="1" xr:uid="{6550A0AB-C5A1-45C2-806F-6D6285FBA255}">
          <x14:formula1>
            <xm:f>'Lista Desplegable'!$L$3:$L$11</xm:f>
          </x14:formula1>
          <xm:sqref>AE8:AE11 AE14:AE17 AE26:AE1048576</xm:sqref>
        </x14:dataValidation>
        <x14:dataValidation type="list" allowBlank="1" showInputMessage="1" showErrorMessage="1" xr:uid="{0A92C48B-5227-423A-BA44-31F167325B04}">
          <x14:formula1>
            <xm:f>'Escalas de Valoración'!$D$19:$D$23</xm:f>
          </x14:formula1>
          <xm:sqref>AA12:AA17 Y12:Y17 K12:K19 K22</xm:sqref>
        </x14:dataValidation>
        <x14:dataValidation type="list" allowBlank="1" showInputMessage="1" showErrorMessage="1" xr:uid="{80A834CA-1053-4A13-8D0C-61EC60BD4812}">
          <x14:formula1>
            <xm:f>'Lista Desplegable'!$A$48:$A$53</xm:f>
          </x14:formula1>
          <xm:sqref>C1:C6 C8:C17 C26:C1048576</xm:sqref>
        </x14:dataValidation>
        <x14:dataValidation type="list" allowBlank="1" showInputMessage="1" showErrorMessage="1" xr:uid="{47673B2B-DF4B-4C26-B0E2-545351E61D44}">
          <x14:formula1>
            <xm:f>'Lista Desplegable'!$H$2:$H$8</xm:f>
          </x14:formula1>
          <xm:sqref>F12:F19</xm:sqref>
        </x14:dataValidation>
        <x14:dataValidation type="list" allowBlank="1" showInputMessage="1" showErrorMessage="1" xr:uid="{03E97533-22C6-4328-BCB6-0250F0747520}">
          <x14:formula1>
            <xm:f>'Lista Desplegable'!$F$35:$F$38</xm:f>
          </x14:formula1>
          <xm:sqref>P12:Q19 P22:Q22</xm:sqref>
        </x14:dataValidation>
        <x14:dataValidation type="list" allowBlank="1" showInputMessage="1" showErrorMessage="1" xr:uid="{CD7D4EC5-693F-49DC-B5A8-7115174DA732}">
          <x14:formula1>
            <xm:f>'Escalas de Valoración'!$E$18:$I$18</xm:f>
          </x14:formula1>
          <xm:sqref>M12:M19 M22</xm:sqref>
        </x14:dataValidation>
        <x14:dataValidation type="list" allowBlank="1" showInputMessage="1" showErrorMessage="1" xr:uid="{CEFB8A03-9963-4CB4-85CC-741E3795D8B3}">
          <x14:formula1>
            <xm:f>'C:\Users\Jeimy\Desktop\2020 Matriz de Riesgos\[2020 Matriz de Riesgos Integrada - Control Interno.xlsx]Escalas de Valoración'!#REF!</xm:f>
          </x14:formula1>
          <xm:sqref>AA18:AA19 Y18:Y19 Y22:Y25 AA22:AA25</xm:sqref>
        </x14:dataValidation>
        <x14:dataValidation type="list" allowBlank="1" showInputMessage="1" showErrorMessage="1" xr:uid="{0309394D-FD1B-4F3D-BBC1-A377C3DDD731}">
          <x14:formula1>
            <xm:f>'Lista Desplegable'!$F$41:$F$42</xm:f>
          </x14:formula1>
          <xm:sqref>S12:T19 S22:T25</xm:sqref>
        </x14:dataValidation>
        <x14:dataValidation type="list" allowBlank="1" showInputMessage="1" showErrorMessage="1" xr:uid="{EEEE89F5-030C-4E74-9A89-B540CF876EE0}">
          <x14:formula1>
            <xm:f>'Lista Desplegable'!$F$53:$F$54</xm:f>
          </x14:formula1>
          <xm:sqref>W12:W19 W22:W25</xm:sqref>
        </x14:dataValidation>
        <x14:dataValidation type="list" allowBlank="1" showInputMessage="1" showErrorMessage="1" xr:uid="{CB399A4F-41A7-478E-AB50-4FAB9DA29092}">
          <x14:formula1>
            <xm:f>'Lista Desplegable'!$F$49:$F$50</xm:f>
          </x14:formula1>
          <xm:sqref>V12:V19 V22:V25</xm:sqref>
        </x14:dataValidation>
        <x14:dataValidation type="list" allowBlank="1" showInputMessage="1" showErrorMessage="1" xr:uid="{472838EB-3E37-4FA9-86DD-F898DC232946}">
          <x14:formula1>
            <xm:f>'Lista Desplegable'!$F$45:$F$46</xm:f>
          </x14:formula1>
          <xm:sqref>U12:U19 U22:U25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2C5B503957564E8B104C5BBF5EF9AA" ma:contentTypeVersion="16" ma:contentTypeDescription="Crear nuevo documento." ma:contentTypeScope="" ma:versionID="e0bc8ab19ded74167d59c584075cd8f6">
  <xsd:schema xmlns:xsd="http://www.w3.org/2001/XMLSchema" xmlns:xs="http://www.w3.org/2001/XMLSchema" xmlns:p="http://schemas.microsoft.com/office/2006/metadata/properties" xmlns:ns2="dfd61265-6d40-4852-a91e-c0b3eab95ba4" xmlns:ns3="227425bf-2f7c-4ab3-99e1-d6c84e81bcbc" targetNamespace="http://schemas.microsoft.com/office/2006/metadata/properties" ma:root="true" ma:fieldsID="806a926ec2299d2256e7cd142ecf2a04" ns2:_="" ns3:_="">
    <xsd:import namespace="dfd61265-6d40-4852-a91e-c0b3eab95ba4"/>
    <xsd:import namespace="227425bf-2f7c-4ab3-99e1-d6c84e81bcb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d61265-6d40-4852-a91e-c0b3eab95ba4"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7a5c0ea4-fdf4-4baf-a88b-87698378f1b0}" ma:internalName="TaxCatchAll" ma:showField="CatchAllData" ma:web="dfd61265-6d40-4852-a91e-c0b3eab95ba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7425bf-2f7c-4ab3-99e1-d6c84e81bcb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bdb775d0-b538-4ffc-8ea3-bf4b885387dd"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27425bf-2f7c-4ab3-99e1-d6c84e81bcbc">
      <Terms xmlns="http://schemas.microsoft.com/office/infopath/2007/PartnerControls"/>
    </lcf76f155ced4ddcb4097134ff3c332f>
    <TaxCatchAll xmlns="dfd61265-6d40-4852-a91e-c0b3eab95ba4" xsi:nil="true"/>
    <SharedWithUsers xmlns="dfd61265-6d40-4852-a91e-c0b3eab95ba4">
      <UserInfo>
        <DisplayName>Diego Alexander Daza Holguin</DisplayName>
        <AccountId>785</AccountId>
        <AccountType/>
      </UserInfo>
      <UserInfo>
        <DisplayName>Jeimy  Vargas Cubides</DisplayName>
        <AccountId>66</AccountId>
        <AccountType/>
      </UserInfo>
    </SharedWithUsers>
  </documentManagement>
</p:properties>
</file>

<file path=customXml/itemProps1.xml><?xml version="1.0" encoding="utf-8"?>
<ds:datastoreItem xmlns:ds="http://schemas.openxmlformats.org/officeDocument/2006/customXml" ds:itemID="{4FECCE9D-1168-4ED6-9987-84861DF42D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d61265-6d40-4852-a91e-c0b3eab95ba4"/>
    <ds:schemaRef ds:uri="227425bf-2f7c-4ab3-99e1-d6c84e81bc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0D3F216-F157-4DE5-BD40-EF1C7E02CF9F}">
  <ds:schemaRefs>
    <ds:schemaRef ds:uri="http://schemas.microsoft.com/sharepoint/v3/contenttype/forms"/>
  </ds:schemaRefs>
</ds:datastoreItem>
</file>

<file path=customXml/itemProps3.xml><?xml version="1.0" encoding="utf-8"?>
<ds:datastoreItem xmlns:ds="http://schemas.openxmlformats.org/officeDocument/2006/customXml" ds:itemID="{99738856-1065-4CB1-9322-ACC5A6F207B4}">
  <ds:schemaRefs>
    <ds:schemaRef ds:uri="http://schemas.microsoft.com/office/2006/metadata/properties"/>
    <ds:schemaRef ds:uri="http://schemas.microsoft.com/office/infopath/2007/PartnerControls"/>
    <ds:schemaRef ds:uri="227425bf-2f7c-4ab3-99e1-d6c84e81bcbc"/>
    <ds:schemaRef ds:uri="dfd61265-6d40-4852-a91e-c0b3eab95ba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Portada</vt:lpstr>
      <vt:lpstr>Mapa de Procesos</vt:lpstr>
      <vt:lpstr>Escalas de Valoración</vt:lpstr>
      <vt:lpstr> Gráficas</vt:lpstr>
      <vt:lpstr>Lista Desplegable</vt:lpstr>
      <vt:lpstr>RIESGOS DE CORRUPCION</vt:lpstr>
      <vt:lpstr>' Gráficas'!Área_de_impresión</vt:lpstr>
      <vt:lpstr>'Escalas de Valoración'!Área_de_impresión</vt:lpstr>
      <vt:lpstr>Portada!Área_de_impresión</vt:lpstr>
      <vt:lpstr>'RIESGOS DE CORRUPCION'!Área_de_impresión</vt:lpstr>
      <vt:lpstr>'RIESGOS DE CORRUPCION'!Títulos_a_imprimir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Jeimy Vargas Cubides</dc:creator>
  <cp:keywords/>
  <dc:description/>
  <cp:lastModifiedBy>Monica Adriana Rodriguez Alvarado</cp:lastModifiedBy>
  <cp:revision/>
  <cp:lastPrinted>2024-10-24T19:30:59Z</cp:lastPrinted>
  <dcterms:created xsi:type="dcterms:W3CDTF">2014-05-19T17:36:01Z</dcterms:created>
  <dcterms:modified xsi:type="dcterms:W3CDTF">2025-04-28T16:36:00Z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0x010100502C5B503957564E8B104C5BBF5EF9AA</vt:lpwstr>
  </property>
  <property fmtid="{D5CDD505-2E9C-101B-9397-08002B2CF9AE}" pid="3" name="MediaServiceImageTags">
    <vt:lpwstr/>
  </property>
</Properties>
</file>