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D:\2024 CONTROL INTERNO\SEGUIMIENTO A RIESGOS DE GESTION\"/>
    </mc:Choice>
  </mc:AlternateContent>
  <xr:revisionPtr revIDLastSave="0" documentId="8_{007F264F-D927-4855-B141-A77E4E5EAEB9}" xr6:coauthVersionLast="47" xr6:coauthVersionMax="47" xr10:uidLastSave="{00000000-0000-0000-0000-000000000000}"/>
  <bookViews>
    <workbookView xWindow="-120" yWindow="-120" windowWidth="29040" windowHeight="15840" tabRatio="670" firstSheet="5" activeTab="5" xr2:uid="{00000000-000D-0000-FFFF-FFFF00000000}"/>
  </bookViews>
  <sheets>
    <sheet name="Portada" sheetId="12" r:id="rId1"/>
    <sheet name="Mapa de Procesos" sheetId="11" r:id="rId2"/>
    <sheet name="Escalas de Valoración" sheetId="6" r:id="rId3"/>
    <sheet name=" Gráficas" sheetId="10" state="hidden" r:id="rId4"/>
    <sheet name="Lista Desplegable" sheetId="5" state="hidden" r:id="rId5"/>
    <sheet name="Matriz de Riesgos de gestión" sheetId="4" r:id="rId6"/>
  </sheets>
  <definedNames>
    <definedName name="_xlnm._FilterDatabase" localSheetId="5" hidden="1">'Matriz de Riesgos de gestión'!$A$10:$A$36</definedName>
    <definedName name="_ftn1">#REF!</definedName>
    <definedName name="_ftnref1">#REF!</definedName>
    <definedName name="ACCIÒN">#REF!</definedName>
    <definedName name="_xlnm.Print_Area" localSheetId="3">' Gráficas'!$A$1:$P$97</definedName>
    <definedName name="_xlnm.Print_Area" localSheetId="2">'Escalas de Valoración'!$A$1:$P$79</definedName>
    <definedName name="_xlnm.Print_Area" localSheetId="5">'Matriz de Riesgos de gestión'!$A$1:$G$11</definedName>
    <definedName name="_xlnm.Print_Area" localSheetId="0">Portada!$A$1:$A$2</definedName>
    <definedName name="AREAS">#REF!</definedName>
    <definedName name="IMPACTO">#REF!</definedName>
    <definedName name="PROBABILIDAD">#REF!</definedName>
    <definedName name="PROCESOS">#REF!</definedName>
    <definedName name="_xlnm.Print_Titles" localSheetId="5">'Matriz de Riesgos de gestión'!$1:$11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E20" i="6" l="1"/>
  <c r="F20" i="6"/>
  <c r="G20" i="6"/>
  <c r="H20" i="6"/>
  <c r="I20" i="6"/>
  <c r="E21" i="6"/>
  <c r="F21" i="6"/>
  <c r="G21" i="6"/>
  <c r="H21" i="6"/>
  <c r="I21" i="6"/>
  <c r="E22" i="6"/>
  <c r="F22" i="6"/>
  <c r="G22" i="6"/>
  <c r="H22" i="6"/>
  <c r="I22" i="6"/>
  <c r="E23" i="6"/>
  <c r="F23" i="6"/>
  <c r="G23" i="6"/>
  <c r="H23" i="6"/>
  <c r="I23" i="6"/>
  <c r="I19" i="6"/>
  <c r="H19" i="6"/>
  <c r="G19" i="6"/>
  <c r="F19" i="6"/>
  <c r="E19" i="6"/>
  <c r="AM77" i="6"/>
  <c r="AL77" i="6"/>
  <c r="AK77" i="6"/>
  <c r="AJ77" i="6"/>
  <c r="AM76" i="6"/>
  <c r="AL76" i="6"/>
  <c r="AK76" i="6"/>
  <c r="AJ76" i="6"/>
  <c r="AM75" i="6"/>
  <c r="AL75" i="6"/>
  <c r="AK75" i="6"/>
  <c r="AJ75" i="6"/>
  <c r="AI77" i="6"/>
  <c r="AI76" i="6"/>
  <c r="AI75" i="6"/>
  <c r="AM74" i="6"/>
  <c r="AL74" i="6"/>
  <c r="AK74" i="6"/>
  <c r="AJ74" i="6"/>
  <c r="AI74" i="6"/>
  <c r="AM73" i="6"/>
  <c r="AL73" i="6"/>
  <c r="AK73" i="6"/>
  <c r="AJ73" i="6"/>
  <c r="AI73" i="6"/>
  <c r="I89" i="10"/>
  <c r="G89" i="10"/>
  <c r="F89" i="10"/>
  <c r="D92" i="10"/>
  <c r="D93" i="10"/>
  <c r="D94" i="10"/>
  <c r="D95" i="10"/>
  <c r="D91" i="10"/>
  <c r="M67" i="10"/>
  <c r="I67" i="10"/>
  <c r="G67" i="10"/>
  <c r="F67" i="10"/>
  <c r="D70" i="10"/>
  <c r="D71" i="10"/>
  <c r="D72" i="10"/>
  <c r="D69" i="10"/>
  <c r="M28" i="5"/>
  <c r="M29" i="5"/>
  <c r="M30" i="5"/>
  <c r="M31" i="5"/>
  <c r="M42" i="5" s="1"/>
  <c r="P47" i="10" s="1"/>
  <c r="M32" i="5"/>
  <c r="M43" i="5" s="1"/>
  <c r="P48" i="10" s="1"/>
  <c r="M33" i="5"/>
  <c r="M34" i="5"/>
  <c r="M44" i="5" s="1"/>
  <c r="P49" i="10" s="1"/>
  <c r="M35" i="5"/>
  <c r="M36" i="5"/>
  <c r="M27" i="5"/>
  <c r="M37" i="5" s="1"/>
  <c r="O44" i="10"/>
  <c r="M44" i="10"/>
  <c r="I44" i="10"/>
  <c r="G44" i="10"/>
  <c r="F44" i="10"/>
  <c r="D47" i="10"/>
  <c r="D48" i="10"/>
  <c r="D49" i="10"/>
  <c r="D50" i="10"/>
  <c r="D46" i="10"/>
  <c r="Q31" i="5"/>
  <c r="Q30" i="5"/>
  <c r="Q26" i="5"/>
  <c r="Q32" i="5"/>
  <c r="Q40" i="5" s="1"/>
  <c r="O72" i="10" s="1"/>
  <c r="Q27" i="5"/>
  <c r="Q38" i="5" s="1"/>
  <c r="O70" i="10" s="1"/>
  <c r="Q33" i="5"/>
  <c r="Q28" i="5"/>
  <c r="Q25" i="5"/>
  <c r="Q34" i="5" s="1"/>
  <c r="Q29" i="5"/>
  <c r="Q39" i="5" s="1"/>
  <c r="O71" i="10" s="1"/>
  <c r="J35" i="10"/>
  <c r="J36" i="10"/>
  <c r="J37" i="10"/>
  <c r="J34" i="10"/>
  <c r="J38" i="10" s="1"/>
  <c r="D59" i="5"/>
  <c r="E59" i="5" s="1"/>
  <c r="D61" i="5"/>
  <c r="E61" i="5" s="1"/>
  <c r="D60" i="5"/>
  <c r="D62" i="5"/>
  <c r="D63" i="5"/>
  <c r="D64" i="5"/>
  <c r="D65" i="5"/>
  <c r="E65" i="5" s="1"/>
  <c r="D66" i="5"/>
  <c r="E66" i="5" s="1"/>
  <c r="D67" i="5"/>
  <c r="E67" i="5" s="1"/>
  <c r="D68" i="5"/>
  <c r="E68" i="5" s="1"/>
  <c r="D69" i="5"/>
  <c r="E69" i="5" s="1"/>
  <c r="D70" i="5"/>
  <c r="E70" i="5" s="1"/>
  <c r="D71" i="5"/>
  <c r="E71" i="5" s="1"/>
  <c r="D58" i="5"/>
  <c r="E58" i="5" s="1"/>
  <c r="E72" i="5" s="1"/>
  <c r="J59" i="10"/>
  <c r="J60" i="10"/>
  <c r="J58" i="10"/>
  <c r="J57" i="10"/>
  <c r="J61" i="10" s="1"/>
  <c r="G69" i="10" s="1"/>
  <c r="Q6" i="5"/>
  <c r="O6" i="5"/>
  <c r="Q5" i="5"/>
  <c r="Q4" i="5"/>
  <c r="Q3" i="5"/>
  <c r="O5" i="5"/>
  <c r="O4" i="5"/>
  <c r="O3" i="5"/>
  <c r="E60" i="5"/>
  <c r="E62" i="5"/>
  <c r="E63" i="5"/>
  <c r="E64" i="5"/>
  <c r="B50" i="5"/>
  <c r="B51" i="5"/>
  <c r="B52" i="5"/>
  <c r="B53" i="5"/>
  <c r="B49" i="5"/>
  <c r="O21" i="10"/>
  <c r="M21" i="10"/>
  <c r="I21" i="10"/>
  <c r="G21" i="10"/>
  <c r="F21" i="10"/>
  <c r="D24" i="10"/>
  <c r="D25" i="10"/>
  <c r="D26" i="10"/>
  <c r="D27" i="10"/>
  <c r="D23" i="10"/>
  <c r="B43" i="5"/>
  <c r="B42" i="5"/>
  <c r="B41" i="5"/>
  <c r="B40" i="5"/>
  <c r="B36" i="5"/>
  <c r="B35" i="5"/>
  <c r="B11" i="5" s="1"/>
  <c r="B29" i="5"/>
  <c r="B33" i="5"/>
  <c r="B31" i="5"/>
  <c r="B34" i="5"/>
  <c r="B10" i="5" s="1"/>
  <c r="P26" i="10" s="1"/>
  <c r="B27" i="5"/>
  <c r="B37" i="5" s="1"/>
  <c r="B32" i="5"/>
  <c r="B9" i="5" s="1"/>
  <c r="P25" i="10" s="1"/>
  <c r="B30" i="5"/>
  <c r="B8" i="5" s="1"/>
  <c r="P24" i="10" s="1"/>
  <c r="B28" i="5"/>
  <c r="B44" i="5"/>
  <c r="Q37" i="5" l="1"/>
  <c r="O69" i="10" s="1"/>
  <c r="O73" i="10" s="1"/>
  <c r="B7" i="5"/>
  <c r="P23" i="10" s="1"/>
  <c r="P28" i="10" s="1"/>
  <c r="D72" i="5"/>
  <c r="M41" i="5"/>
  <c r="P46" i="10" s="1"/>
  <c r="P51" i="10" s="1"/>
  <c r="M48" i="10"/>
  <c r="O50" i="10"/>
  <c r="K47" i="10"/>
  <c r="K69" i="10"/>
  <c r="K71" i="10"/>
  <c r="M72" i="10"/>
  <c r="I46" i="10"/>
  <c r="J11" i="10"/>
  <c r="J12" i="10"/>
  <c r="B54" i="5"/>
  <c r="Q7" i="5" s="1"/>
  <c r="J14" i="10"/>
  <c r="J13" i="10"/>
  <c r="J81" i="10" l="1"/>
  <c r="T13" i="5"/>
  <c r="T22" i="5"/>
  <c r="T10" i="5"/>
  <c r="J79" i="10"/>
  <c r="J82" i="10"/>
  <c r="J80" i="10"/>
  <c r="T25" i="5"/>
  <c r="T9" i="5"/>
  <c r="T12" i="5"/>
  <c r="T26" i="5"/>
  <c r="T14" i="5"/>
  <c r="T11" i="5"/>
  <c r="T24" i="5"/>
  <c r="T17" i="5"/>
  <c r="T21" i="5"/>
  <c r="T20" i="5"/>
  <c r="T23" i="5"/>
  <c r="T15" i="5"/>
  <c r="T16" i="5"/>
  <c r="T18" i="5"/>
  <c r="T19" i="5"/>
  <c r="O7" i="5"/>
  <c r="J15" i="10"/>
  <c r="T38" i="5" l="1"/>
  <c r="M91" i="10" s="1"/>
  <c r="J83" i="10"/>
  <c r="H82" i="10" s="1"/>
  <c r="T39" i="5"/>
  <c r="M92" i="10" s="1"/>
  <c r="T37" i="5"/>
  <c r="T40" i="5"/>
  <c r="M93" i="10" s="1"/>
  <c r="G23" i="10"/>
  <c r="K24" i="10"/>
  <c r="O27" i="10"/>
  <c r="M25" i="10"/>
  <c r="M96" i="10" l="1"/>
  <c r="G91" i="10" s="1"/>
  <c r="H79" i="10"/>
  <c r="H80" i="10"/>
  <c r="H81" i="10"/>
  <c r="K92" i="10" l="1"/>
  <c r="K91" i="10"/>
  <c r="K9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Core i3</author>
    <author>tc={0E416DC6-A122-4219-B44F-38666FADE398}</author>
  </authors>
  <commentList>
    <comment ref="H11" authorId="0" shapeId="0" xr:uid="{A963BAD7-91DA-4363-A3AE-814DDCFD1975}">
      <text>
        <r>
          <rPr>
            <sz val="12"/>
            <color indexed="81"/>
            <rFont val="Tahoma"/>
            <family val="2"/>
          </rPr>
          <t>Registre el analisis con base a los resultados obtenidos en el primer trimestre.</t>
        </r>
      </text>
    </comment>
    <comment ref="I11" authorId="0" shapeId="0" xr:uid="{98AD7126-36F1-47AD-AEDE-669AAB105D3C}">
      <text>
        <r>
          <rPr>
            <sz val="12"/>
            <color indexed="81"/>
            <rFont val="Tahoma"/>
            <family val="2"/>
          </rPr>
          <t xml:space="preserve">Evidencias del cumplimiento
adjunte aqui el link que dirija a la evidencia del cumplimiento del indicador
</t>
        </r>
      </text>
    </comment>
    <comment ref="A30" authorId="1" shapeId="0" xr:uid="{0E416DC6-A122-4219-B44F-38666FADE398}">
      <text>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escala</t>
      </text>
    </comment>
  </commentList>
</comments>
</file>

<file path=xl/sharedStrings.xml><?xml version="1.0" encoding="utf-8"?>
<sst xmlns="http://schemas.openxmlformats.org/spreadsheetml/2006/main" count="756" uniqueCount="456">
  <si>
    <t>MATRIZ DE RIESGOS INTEGRADA 2022.V.1</t>
  </si>
  <si>
    <t xml:space="preserve">MATRIZ DE RIESGOS INTEGRADA DE LA REGION CENTRAL RAP-E  </t>
  </si>
  <si>
    <t>ACTUALIZADA :</t>
  </si>
  <si>
    <t>DIRECCIONAMIENTO ESTRATÉGICO</t>
  </si>
  <si>
    <t>PLANIFICACIÓN, GESTIÓN Y EJECUCIÓN DE PROYECTOS</t>
  </si>
  <si>
    <t>GESTIÓN CONTRACTUAL</t>
  </si>
  <si>
    <t>GESTIÓN DEL TALENTO HUMANO</t>
  </si>
  <si>
    <t>CONTROL Y MEJORAMIENTO CONTINUO</t>
  </si>
  <si>
    <t xml:space="preserve">Riesgos de Gestión </t>
  </si>
  <si>
    <t>Riesgos de Corrupción</t>
  </si>
  <si>
    <t>Riesgos de Seguridad y Salud en el Trabajo</t>
  </si>
  <si>
    <t>ADMINISTRACIÓN DEL SISTEMA INTEGRADO DE GESTIÓN</t>
  </si>
  <si>
    <t>GESTIÓN DE BIENES Y SERVICIOS</t>
  </si>
  <si>
    <t>GESTIÓN DOCUMENTAL</t>
  </si>
  <si>
    <t>GESTIÓN DEL CONOCIMENTO E INNOVACIÓN</t>
  </si>
  <si>
    <t>GESTIÓN FINANCIERA</t>
  </si>
  <si>
    <t>GESTIÓN DE TIC</t>
  </si>
  <si>
    <t>Riesgos de Seguridad Digital</t>
  </si>
  <si>
    <t>COMUNICACIÓN INSTITUCIONAL</t>
  </si>
  <si>
    <t>GESTIÓN JURÍDICA</t>
  </si>
  <si>
    <t>SERVICIO AL CIUDADANO</t>
  </si>
  <si>
    <t>Riesgos para la Defensa Jurídica</t>
  </si>
  <si>
    <t>ESCALAS DE VALORACIÓN PARA ADMINISTRACION Y GESTIÓN DE RIESGOS</t>
  </si>
  <si>
    <t>ESCALA DE VALORACIÓN DE RIESGOS DE GESTIÓN POR PROCESOS</t>
  </si>
  <si>
    <t>En la identificación de los riesgos por proceso se deberá tener en cuenta los lineamientos de la Guía para la Administración de Riesgos del Departamento Administrativo de la Función Pública</t>
  </si>
  <si>
    <t>Fuente:</t>
  </si>
  <si>
    <t>https://www.funcionpublica.gov.co/web/eva/biblioteca-virtual/-/document_library/bGsp2IjUBdeu/view_file/34316499</t>
  </si>
  <si>
    <t>MEDICION DE PROBABILIDAD</t>
  </si>
  <si>
    <t xml:space="preserve">Descripción </t>
  </si>
  <si>
    <t xml:space="preserve">Frecuencia de la Actividad </t>
  </si>
  <si>
    <t>%</t>
  </si>
  <si>
    <t>Afectación Económica</t>
  </si>
  <si>
    <t>Reputacional</t>
  </si>
  <si>
    <t xml:space="preserve">Muy Baja </t>
  </si>
  <si>
    <t>La actividad que conlleva el riesgo se ejecuta como máximos 2 veces por año</t>
  </si>
  <si>
    <t xml:space="preserve">Afectación menor a 10 SMLMV . </t>
  </si>
  <si>
    <t>El riesgo afecta la imagen de algún área de la organización.</t>
  </si>
  <si>
    <t>Baja</t>
  </si>
  <si>
    <t xml:space="preserve">La actividad que conlleva el riesgo se ejecuta de 3 a 24 veces por año </t>
  </si>
  <si>
    <t xml:space="preserve">Entre 10 y 50 SMLMV </t>
  </si>
  <si>
    <t>El riesgo afecta la imagen de la entidad internamente, de conocimiento general nivel interno, de junta directiva y accionistas y/o de proveedores.</t>
  </si>
  <si>
    <t xml:space="preserve">Media </t>
  </si>
  <si>
    <t>La actividad que conlleva el riesgo se ejecuta de 24 a 500 veces por año</t>
  </si>
  <si>
    <t>Entre 50 y 100 SMLMV</t>
  </si>
  <si>
    <t>El riesgo afecta la imagen de la entidad con algunos usuarios de relevancia frente al logro de los objetivos.</t>
  </si>
  <si>
    <t>Alta</t>
  </si>
  <si>
    <t>La actividad que conlleva el riesgo se ejecuta mínimo 500 veces al año y máximo 5000 veces por año</t>
  </si>
  <si>
    <t xml:space="preserve">Entre 100 y 500 SMLMV </t>
  </si>
  <si>
    <t>El riesgo afecta la imagen de la entidad con efecto publicitario sostenido a nivel de sector administrativo, nivel departamental o municipal.</t>
  </si>
  <si>
    <t xml:space="preserve">Muy Alta </t>
  </si>
  <si>
    <t xml:space="preserve">La actividad que conlleva el riesgo se ejecuta más de 5000 veces por año </t>
  </si>
  <si>
    <t xml:space="preserve">Mayor a 500 SMLMV </t>
  </si>
  <si>
    <t>El riesgo afecta la imagen de la entidad a nivel nacional, con efecto publicitario sostenido a nivel país</t>
  </si>
  <si>
    <t>IMPACTO</t>
  </si>
  <si>
    <t>ZONA DE RIESGO</t>
  </si>
  <si>
    <t>Valoración</t>
  </si>
  <si>
    <t>LEVE</t>
  </si>
  <si>
    <t>MENOR</t>
  </si>
  <si>
    <t>MODERADO</t>
  </si>
  <si>
    <t>MAYOR</t>
  </si>
  <si>
    <t>CATASTROFICO</t>
  </si>
  <si>
    <t>RIESGO</t>
  </si>
  <si>
    <t>Valoración del Riesgo</t>
  </si>
  <si>
    <t>PROBABILIDAD</t>
  </si>
  <si>
    <t>MUY BAJA</t>
  </si>
  <si>
    <t>BAJA</t>
  </si>
  <si>
    <t>MODERADA</t>
  </si>
  <si>
    <t>MEDIA</t>
  </si>
  <si>
    <t>ALT0</t>
  </si>
  <si>
    <t>ALTA</t>
  </si>
  <si>
    <t>EXTREMA</t>
  </si>
  <si>
    <t>MUY ALTA</t>
  </si>
  <si>
    <t>ESCALA DE VALORACIÓN DE RIESGOS CONTRACTUALES</t>
  </si>
  <si>
    <t>En la identificación de los riesgos contractuales se deberá tener en cuenta los siguientes aspectos: 
(a) los eventos que impidan la adjudicación y firma del contrato como resultado del Proceso de Contratación; 
(b) los eventos que alteren la ejecución del contrato; 
(c) el equilibrio económico del contrato;
(d) la eficacia del Proceso de Contratación, es decir, que la Entidad Estatal pueda satisfacer la necesidad que motivó el Proceso de Contratación; y 
(e) la reputación y legitimidad de la Entidad Estatal encargada de prestar el bien o servicio.
Un manejo adecuado del Riesgo permite a las Entidades Estatales: 
(i) proporcionar un mayor nivel de certeza y conocimiento para la toma de decisiones relacionadas con el Proceso de Contratación; 
(ii) mejorar la planeación de contingencias del Proceso de Contratación; 
(iii) incrementar el grado de confianza entre las partes del Proceso de Contratación; y 
(iv) reducir la posibilidad de litigios; entre otros.</t>
  </si>
  <si>
    <t>INSIGNIFICANTE</t>
  </si>
  <si>
    <t>EXTREMO</t>
  </si>
  <si>
    <t>BAJO</t>
  </si>
  <si>
    <t>2, 3 y 4</t>
  </si>
  <si>
    <t xml:space="preserve">RARO </t>
  </si>
  <si>
    <t>MEDIO</t>
  </si>
  <si>
    <t>IMPROBABLE</t>
  </si>
  <si>
    <t>ALTO</t>
  </si>
  <si>
    <t>6 y 7</t>
  </si>
  <si>
    <t>POSIBLE</t>
  </si>
  <si>
    <t>CRITICO</t>
  </si>
  <si>
    <t>8, 9 y 10</t>
  </si>
  <si>
    <t>PROBABLE</t>
  </si>
  <si>
    <t>CASI CIERTO</t>
  </si>
  <si>
    <t>ESCALA DE VALORACIÓN DE RIESGOS DE SEGURIDAD Y SALUD EN EL TRABAJO</t>
  </si>
  <si>
    <t>La administración de riesgos de seguridad y salud en el trabajo, se basa en la Ley 1562 de 2012 crea el Sistema de Gestión de la Seguridad y Salud en el Trabajo (SG-SST), aplicable a empleadores tanto públicos como privados, cuyos lineamientos se establecen en el Decreto 1443 de 2014 que contempla entre los objetivos de la política del sistema numeral 1 del artículo 7, el compromiso de “Identificar los peligros, evaluar y valorar los riesgos y establecer los respectivos controles”, acogiendo la guía para prevención y actuación en situaciones de riesgo que las Administradoras de Riesgos Laborales suministren al empleador, como se define en el Decreto 1072 de 2015.
Se deberá tener en cuenta la Metodología de Identificación de Peligros, Evaluación y Valoración de Riesgos de la Administradora de Riesgos Laborales correspondiente.</t>
  </si>
  <si>
    <t>CONSECUENCIAS</t>
  </si>
  <si>
    <t>DAÑINO</t>
  </si>
  <si>
    <t>DESCRIPCION</t>
  </si>
  <si>
    <t>Mantener las medidas de control existentes. Se deben hacer evaluaciones periódicas para verificar que el riesgo sigue siendo bajo.</t>
  </si>
  <si>
    <t>Se deben hacer esfuerzos para reducir el riesgo. Implementar estándares de seguridad, permisos de trabajo o listas de verificación para realizar control operativo del riesgo.</t>
  </si>
  <si>
    <t>Se debe reducir el riesgo a través del diseño y ejecución un programa de gestión. Como está asociado a lesiones muy se deben garantizar la reducción de su probabilidad</t>
  </si>
  <si>
    <t>La intervención es urgente. En presencia de un riesgo así, se sugiere no realizar ningún trabajo hasta contar con las medidas de control que impacten la probabilidad de ocurrencia. De ser indispensable la realización de la labor, se deben adoptar todas las medidas necesarias para evitar la materialización del riesgo; las medidas deben garantizar que el riesgo está bajo control antes de iniciar cualquier tarea.</t>
  </si>
  <si>
    <t xml:space="preserve">BAJA </t>
  </si>
  <si>
    <t>ESCALA DE VALORACIÓN DE RIESGOS DE CORRUPCION</t>
  </si>
  <si>
    <t>Estos riesgos tiene como sustento lo consagrado en el Decreto 124 de 2016, que consagra en el artículo 2.1.4.2., como metodología para diseñar y hacer seguimiento al Mapa de Riesgo de Corrupción de que trata el artículo 73 de la Ley 1474 de 2011, la establecida en el documento “Guía para la Gestión del Riesgo de Corrupción”, a partir de la cual se definirán la Estrategias de lucha contra la corrupción y de Atención al Ciudadano que trata el artículo 2.1.4.1., y que debe atender a los lineamientos del documento “Estrategias para la Construcción del Plan Anticorrupción y de Atención al Ciudadano – Versión 2”. Concordante con la Política Pública Integral Anticorrupción –PPIA, consagrada en el CONPES 167 de 2013, que pretende fortalecer las herramientas y mecanismos para la prevención, investigación y sanción de la corrupción, asi mismo se tiene la guía para la administración de riesgos en su versión 2018.</t>
  </si>
  <si>
    <t xml:space="preserve">Nota: En aras de manetener el mapa de calor de aucerdo con la guía , se establecio una escala de valoracón interna que cumpla los parametros establecidos y que sintetice las cuantificación de los riesgos identificados. </t>
  </si>
  <si>
    <t>Decripción</t>
  </si>
  <si>
    <t>5--15</t>
  </si>
  <si>
    <t>Los riesgos de corrupción de las zonas baja se encuentran en un nivel que puede eliminarse o reducirse fácilmente con los controles establecidos en la entidad.</t>
  </si>
  <si>
    <t>RARA VEZ</t>
  </si>
  <si>
    <t>20--25</t>
  </si>
  <si>
    <r>
      <t xml:space="preserve">Deben tomarse las medidas necesarias para llevar los riesgos a la Zona de Riesgo Baja o eliminarlo.
</t>
    </r>
    <r>
      <rPr>
        <b/>
        <sz val="10"/>
        <color theme="1"/>
        <rFont val="Arial"/>
        <family val="2"/>
      </rPr>
      <t xml:space="preserve">Nota: </t>
    </r>
    <r>
      <rPr>
        <sz val="10"/>
        <color theme="1"/>
        <rFont val="Arial"/>
        <family val="2"/>
      </rPr>
      <t>En todo caso se requiere que las entidades propendan por eliminar el riesgo de corrupción o por lo menos llevarlo a la Zona de Riesgo Baja.</t>
    </r>
  </si>
  <si>
    <t>30--50</t>
  </si>
  <si>
    <r>
      <t xml:space="preserve">Deben tomarse las medidas necesarias para llevar los riesgos a la Zona de Riesgo Moderada, Baja o eliminarlo.
</t>
    </r>
    <r>
      <rPr>
        <b/>
        <sz val="10"/>
        <color theme="1"/>
        <rFont val="Arial"/>
        <family val="2"/>
      </rPr>
      <t xml:space="preserve">Nota: </t>
    </r>
    <r>
      <rPr>
        <sz val="10"/>
        <color theme="1"/>
        <rFont val="Arial"/>
        <family val="2"/>
      </rPr>
      <t>En todo caso se requiere que las entidades propendan por eliminar el riesgo de corrupción o por lo menos llevarlo a la Zona de Riesgo Baja.</t>
    </r>
  </si>
  <si>
    <t>60--100</t>
  </si>
  <si>
    <r>
      <t xml:space="preserve">Los riesgos de corrupción de la Zona de Riesgo Extrema requieren de un tratamiento prioritario. Se deben implementar los controles orientados a reducir la posibilidad de ocurrencia del riesgo o disminuir el impacto de sus efectos y tomar las medidas de protección.
</t>
    </r>
    <r>
      <rPr>
        <b/>
        <sz val="10"/>
        <color theme="1"/>
        <rFont val="Arial"/>
        <family val="2"/>
      </rPr>
      <t>Nota:</t>
    </r>
    <r>
      <rPr>
        <sz val="10"/>
        <color theme="1"/>
        <rFont val="Arial"/>
        <family val="2"/>
      </rPr>
      <t xml:space="preserve"> En todo caso se requiere que las entidades propendan por eliminar el riesgo de corrupción o por lo menos llevarlo a la Zona de Riesgo Baja.</t>
    </r>
  </si>
  <si>
    <t>CASI SEGURO</t>
  </si>
  <si>
    <t>(1-4)</t>
  </si>
  <si>
    <t>(5-10)</t>
  </si>
  <si>
    <r>
      <t xml:space="preserve">Deben tomarse las medidas necesarias para llevar los riesgos a la Zona de Riesgo Baja o eliminarlo.
</t>
    </r>
    <r>
      <rPr>
        <b/>
        <sz val="10"/>
        <color theme="1"/>
        <rFont val="Arial"/>
        <family val="2"/>
      </rPr>
      <t xml:space="preserve">Nota: </t>
    </r>
    <r>
      <rPr>
        <sz val="10"/>
        <color theme="1"/>
        <rFont val="Arial"/>
        <family val="2"/>
      </rPr>
      <t>En todo caso se requiere que las entidades propendan por eliminar el riesgo de corrupción o por lo menos llevarlo a la Zona de Riesgo Baja.</t>
    </r>
  </si>
  <si>
    <t>(12-30)</t>
  </si>
  <si>
    <t xml:space="preserve">Deben tomarse las medidas necesarias para llevar los riesgos a la Zona de Riesgo Moderada, Baja o eliminarlo.
</t>
  </si>
  <si>
    <t>(40-600)</t>
  </si>
  <si>
    <t xml:space="preserve">Los riesgos de corrupción de la Zona de Riesgo Extrema requieren de un tratamiento prioritario. Se deben implementar los controles orientados a reducir la posibilidad de ocurrencia del riesgo o disminuir el impacto de sus efectos y tomar las medidas de protección.
</t>
  </si>
  <si>
    <t>REGIÓN ADMINISTRATIVA DE PLANEACIÓN ESPECIAL - RAPE, REGIÓN CENTRAL</t>
  </si>
  <si>
    <t xml:space="preserve">MATRIZ DE RIESGOS </t>
  </si>
  <si>
    <t>RIESGOS DE GESTIÓN</t>
  </si>
  <si>
    <t>DISTRIBUCIÓN ZONA RIESGOS INHERENTES</t>
  </si>
  <si>
    <t>ZONA DE RIESGOS</t>
  </si>
  <si>
    <t>RANGO DE VALORACIÓN DEL RIESGO</t>
  </si>
  <si>
    <t>RESULTADOS</t>
  </si>
  <si>
    <t>Mitigado o eliminado</t>
  </si>
  <si>
    <t>Asumir y Revisar</t>
  </si>
  <si>
    <t>Reducir, evitar o compartir</t>
  </si>
  <si>
    <t>Reducir, evitar, compartir o transferir</t>
  </si>
  <si>
    <t>TOTAL</t>
  </si>
  <si>
    <t>MATRIZ DE IMPACTO Y PROBABILIDAD DE RIESGOS</t>
  </si>
  <si>
    <t>RESULTADOS RIESGO RESIDUAL</t>
  </si>
  <si>
    <t>Baja=</t>
  </si>
  <si>
    <t>Moderada =</t>
  </si>
  <si>
    <t xml:space="preserve">               Alta     = </t>
  </si>
  <si>
    <t xml:space="preserve">   Extrema  =</t>
  </si>
  <si>
    <t>RIESGOS CONTRACTUALES</t>
  </si>
  <si>
    <t>Riesgos Bajos    =</t>
  </si>
  <si>
    <t>Riesgos Medios =</t>
  </si>
  <si>
    <t xml:space="preserve">Riesgos Altos     = </t>
  </si>
  <si>
    <t>Riesgos Criticos   =</t>
  </si>
  <si>
    <t>RIESGOS DE SEGURIDAD Y SALUD EN EL TRABAJO</t>
  </si>
  <si>
    <t>Riesgos Bajos=</t>
  </si>
  <si>
    <t>Riesgos Medios=</t>
  </si>
  <si>
    <t>Riesgos Altos=</t>
  </si>
  <si>
    <t>Riesgos Criticos=</t>
  </si>
  <si>
    <t>RIESGOS DE CORRUPCION</t>
  </si>
  <si>
    <t>% DE VALORACIÓN DEL RIESGO</t>
  </si>
  <si>
    <t>Moderada=</t>
  </si>
  <si>
    <t>Alta=</t>
  </si>
  <si>
    <t>Extrema=</t>
  </si>
  <si>
    <t xml:space="preserve"> </t>
  </si>
  <si>
    <t>TIPO DE RIESGO</t>
  </si>
  <si>
    <t>OPCION</t>
  </si>
  <si>
    <t xml:space="preserve">CLASE </t>
  </si>
  <si>
    <t>TIPO</t>
  </si>
  <si>
    <t>ETAPA DE CONTRATACION</t>
  </si>
  <si>
    <t>Ejecución y administración de procesos</t>
  </si>
  <si>
    <t>SI</t>
  </si>
  <si>
    <t>PERIODICIDAD</t>
  </si>
  <si>
    <t>Valoración CAUSAS</t>
  </si>
  <si>
    <t>Suficiencia Evidencias</t>
  </si>
  <si>
    <t xml:space="preserve">GENERAL </t>
  </si>
  <si>
    <t>PREVENTIVO</t>
  </si>
  <si>
    <t xml:space="preserve">INTERNA </t>
  </si>
  <si>
    <t>PLANEACIÓN</t>
  </si>
  <si>
    <t>Fraude externo</t>
  </si>
  <si>
    <t>NO</t>
  </si>
  <si>
    <t>SEMANAL</t>
  </si>
  <si>
    <t>No se presenta</t>
  </si>
  <si>
    <t>Alto</t>
  </si>
  <si>
    <t>ESPECIFICO</t>
  </si>
  <si>
    <t>DETECTIVO</t>
  </si>
  <si>
    <t>EXTERNA</t>
  </si>
  <si>
    <t>SELECCIÓN</t>
  </si>
  <si>
    <t>Fraude interno</t>
  </si>
  <si>
    <t>QUINCENAL</t>
  </si>
  <si>
    <t>Mejoró</t>
  </si>
  <si>
    <t>Medio</t>
  </si>
  <si>
    <t>CORRECTIVO</t>
  </si>
  <si>
    <t>INTERNA / EXTERNA</t>
  </si>
  <si>
    <t>CONTRATACIÓN</t>
  </si>
  <si>
    <t>Fallas tecnológicas</t>
  </si>
  <si>
    <t>MENSUAL</t>
  </si>
  <si>
    <t>Continua Igual</t>
  </si>
  <si>
    <t>Bajo</t>
  </si>
  <si>
    <t>EJECUCIÓN</t>
  </si>
  <si>
    <t>Relaciones laborales</t>
  </si>
  <si>
    <t>BIMENSUAL</t>
  </si>
  <si>
    <t>Empeoró</t>
  </si>
  <si>
    <t>Ninguno</t>
  </si>
  <si>
    <t>Usuarios, productos y prácticas</t>
  </si>
  <si>
    <t>TRIMESTRAL</t>
  </si>
  <si>
    <t>Sin Valoración</t>
  </si>
  <si>
    <t>Daños a activos fijos/eventos externos</t>
  </si>
  <si>
    <t>CUATRIMESTRAL</t>
  </si>
  <si>
    <t>VALOR DEL RIESGO</t>
  </si>
  <si>
    <t>SEMESTRAL</t>
  </si>
  <si>
    <t>RIESGOS ECONOMICOS</t>
  </si>
  <si>
    <t>ANUAL</t>
  </si>
  <si>
    <t>RIESGOS SOCIALES</t>
  </si>
  <si>
    <t>CUANDO APLIQUE</t>
  </si>
  <si>
    <t>RIESGOS OPERACIONALES</t>
  </si>
  <si>
    <t>RIESGOS FINANCIEROS</t>
  </si>
  <si>
    <t>1,2,3</t>
  </si>
  <si>
    <t>RIESGOS REGULATORIOS</t>
  </si>
  <si>
    <t>RIESGOS DE LA NATURALEZA</t>
  </si>
  <si>
    <t>RIESGOS AMBIENTALES</t>
  </si>
  <si>
    <t>RIESGOS TECNOLOGICOS</t>
  </si>
  <si>
    <t>RIESGOS DE IMAGEN INSTITUCIONAL</t>
  </si>
  <si>
    <t>RIESGOS POLITICOS</t>
  </si>
  <si>
    <t>CLASIFICACION DE RIESGOS</t>
  </si>
  <si>
    <t>RIESGOS DE CORRUPCIÓN</t>
  </si>
  <si>
    <t>RIESGOS DE SEGURIDAD DIGITAL</t>
  </si>
  <si>
    <t>RIESGOS PARA LA DEFENSA JURÍDICA</t>
  </si>
  <si>
    <t xml:space="preserve">TIPO DE CONTROL </t>
  </si>
  <si>
    <t>zona de riesgo</t>
  </si>
  <si>
    <t>bajo</t>
  </si>
  <si>
    <t xml:space="preserve">baja </t>
  </si>
  <si>
    <t>medio</t>
  </si>
  <si>
    <t xml:space="preserve">moderada </t>
  </si>
  <si>
    <t>ZONA RESIDUAL</t>
  </si>
  <si>
    <t>alto</t>
  </si>
  <si>
    <t>alta</t>
  </si>
  <si>
    <t>BAJO: Mitigado o eliminado</t>
  </si>
  <si>
    <t>TIPO DE IMPLEMENTACIÓN</t>
  </si>
  <si>
    <t>critico</t>
  </si>
  <si>
    <t>extrema</t>
  </si>
  <si>
    <t>MODERADO: Asumir y Revisar</t>
  </si>
  <si>
    <t>AUTOMATICO</t>
  </si>
  <si>
    <t>ALTO: Reducir, evitar o compartir</t>
  </si>
  <si>
    <t>MANUAL</t>
  </si>
  <si>
    <t>EXTREMO: Reducir, evitar, compartir o transferir</t>
  </si>
  <si>
    <t>CONTROL DOCUMENTADO</t>
  </si>
  <si>
    <t xml:space="preserve">DOCUMENTADO </t>
  </si>
  <si>
    <t>SIN DOCUMENTAR</t>
  </si>
  <si>
    <t>DEPENDENCIA</t>
  </si>
  <si>
    <t>Seleccione..</t>
  </si>
  <si>
    <t>FRECUENCIA</t>
  </si>
  <si>
    <t>Despacho de Gerencia</t>
  </si>
  <si>
    <t>CONTINUA</t>
  </si>
  <si>
    <t>Dirección Administrativa y Financiera</t>
  </si>
  <si>
    <t>ALEATORIA</t>
  </si>
  <si>
    <t>Dirección de Planificación, Gestión y Ejecución de Proyectos</t>
  </si>
  <si>
    <t>Oficina Asesora de Planeación Institucional</t>
  </si>
  <si>
    <t>EVIDENCIA</t>
  </si>
  <si>
    <t>Depacho de Gerencia /
Oficina Asesora de Planeación Institucional</t>
  </si>
  <si>
    <t>CON REGISTRO</t>
  </si>
  <si>
    <t>SIN REGISTRO</t>
  </si>
  <si>
    <t>PROCESO</t>
  </si>
  <si>
    <t>Seleccione Proceso...</t>
  </si>
  <si>
    <t>Primero seleccione el Proceso</t>
  </si>
  <si>
    <t>RIESGOS POR PROCESO</t>
  </si>
  <si>
    <t>OTROS RIESGOS DEL PROCESO</t>
  </si>
  <si>
    <t xml:space="preserve">Responsable </t>
  </si>
  <si>
    <t>Direccionamiento Estratégico</t>
  </si>
  <si>
    <t>Administración del SIG</t>
  </si>
  <si>
    <t>Gerente</t>
  </si>
  <si>
    <t>Gestión del Conocimiento e Innovación</t>
  </si>
  <si>
    <t>Director Administrativo y Financiero</t>
  </si>
  <si>
    <t>Comunicación Institucional</t>
  </si>
  <si>
    <t>Director Técnico</t>
  </si>
  <si>
    <t>Planificación, Gestión y Ejecución de Proyectos</t>
  </si>
  <si>
    <t xml:space="preserve">Jefe de Oficina Asesora </t>
  </si>
  <si>
    <t>Gestión Jurídica</t>
  </si>
  <si>
    <t>Asesor Jurídico</t>
  </si>
  <si>
    <t>Gestión de Bienes y Servicios</t>
  </si>
  <si>
    <t>Asesor de Comunicaciones</t>
  </si>
  <si>
    <t>Gestión Documental</t>
  </si>
  <si>
    <t>Asesor de Control Interno</t>
  </si>
  <si>
    <t>Gestión Financiera</t>
  </si>
  <si>
    <t>Profesional Especializado</t>
  </si>
  <si>
    <t>Gestión del Talento Humano</t>
  </si>
  <si>
    <t>Profesional Universitario</t>
  </si>
  <si>
    <t>Gestión Contractual</t>
  </si>
  <si>
    <t>Técnico Administrativo</t>
  </si>
  <si>
    <t>Gestión TICs</t>
  </si>
  <si>
    <t>Profesional Especializado / Técnico Administrativo</t>
  </si>
  <si>
    <t>Servicio al Ciudadano</t>
  </si>
  <si>
    <t>Control y Mejoramiento Continuo</t>
  </si>
  <si>
    <t>TOTAL RIESGOS</t>
  </si>
  <si>
    <t>RIESGOS</t>
  </si>
  <si>
    <r>
      <t xml:space="preserve">ACCIONES DE CONTINGENCIA
</t>
    </r>
    <r>
      <rPr>
        <i/>
        <sz val="11"/>
        <color indexed="8"/>
        <rFont val="Calibri"/>
        <family val="2"/>
        <scheme val="minor"/>
      </rPr>
      <t>(Ante posible materialización)</t>
    </r>
  </si>
  <si>
    <r>
      <t xml:space="preserve">OPORTUNIDADES DE PREVENCIÓN
</t>
    </r>
    <r>
      <rPr>
        <i/>
        <sz val="11"/>
        <color indexed="8"/>
        <rFont val="Calibri"/>
        <family val="2"/>
        <scheme val="minor"/>
      </rPr>
      <t>(Cite aquellas actividades, herramientas o instrumentos que podrían generar mayor efectividad en las acciones de control)</t>
    </r>
  </si>
  <si>
    <t>CONTROL EXISTENTE</t>
  </si>
  <si>
    <t>INDICADOR</t>
  </si>
  <si>
    <t>RESPONSABLE</t>
  </si>
  <si>
    <t>CUARTO TRIMESTRE -2024</t>
  </si>
  <si>
    <t xml:space="preserve">ANÁLISIS DE RESULTADOS </t>
  </si>
  <si>
    <t>EVIDENCIAS</t>
  </si>
  <si>
    <t>Inadecuada formulación de programas o proyectos de inversión</t>
  </si>
  <si>
    <t>Actualización del Manual de Banco de Programas y Proyectos y su reglamentación
Mesas técnicas de verificación entre la Dirección de Planificación, Gestión y Ejecución de Proyectos y la Oficina Asesora de Planeación Institucional</t>
  </si>
  <si>
    <t># Capacitaciones realizadas
# Reunión</t>
  </si>
  <si>
    <t xml:space="preserve">Oficina Asesora de Planeación Institucional
Dirección de Planificación, Gestión y Ejecución de proyectos </t>
  </si>
  <si>
    <t xml:space="preserve">Revisión e identificación de los factores que no permitieron aplicar de manera correcta la metodología de formulación
Requerimientos para subsanar o aclarar los inconvenientes presentados
Ajuste a la estructuración del proyecto </t>
  </si>
  <si>
    <t>Seguimiento técnico del equipo estructurador del cumplimiento de requisitos y aplicación metodológica en la formulación del proyecto (cuadros comparativos,  acceso a información , herramientas informáticas).</t>
  </si>
  <si>
    <t>En el tercer trimestre y con base en la propuesta consolidada del Plan Regional de Ejecución 2025 - 2028, desde la Oficina Asesora de Planeación institucional,  se acompaño la estructuración de 5 proyectos de inversión, con base en el presupuesto aprobado para la vigencia 2025 y las proyecciones realizadas en el PRE 2025 - 2028 para el mismo período.</t>
  </si>
  <si>
    <t>Acuerdo Regional 002 de 2024 “Por el cual se aprueba el Presupuesto Anual de Rentas e Ingresos y de Gastos e Inversiones de la Región Administrativa y de Planeación Especial denominada RAP-E Región Central para la vigencia fiscal comprendida entre el 1 de enero y el 31 de diciembre de 2025 y se dictan otras disposiciones”</t>
  </si>
  <si>
    <t>Divulgación de información no oficial sobre la RAP-E Región Central</t>
  </si>
  <si>
    <t>Verificación de la información y/o fuente de datos suministrados antes de su divulgación
Formato de solicitud de publicación de información</t>
  </si>
  <si>
    <t># Actas de Comité</t>
  </si>
  <si>
    <t>Revisión de trazabilidad de datos suministrados 
Rectificación de la información 
Publicación y aclaración de los contenidos emitidos en los medios de comunicación institucional
Aclaración protocolaria con las personas y/o instituciones involucradas</t>
  </si>
  <si>
    <t>Comité de Comunicaciones
Verificación de fuentes de información</t>
  </si>
  <si>
    <t xml:space="preserve">El equipo de comunicaciones bajo el liderazgo de la Asesora, durante el cuarto trimestre, realizó encuentros presenciales y virtuales para planear las actividades de socialización y visibilización de la gestión diaria de la RAP-E, es decir, las actividades desarrolladas desde la Gerencia, la Dirección de Planificación, Gestión y Ejecución de Proyectos, así como de las demás áreas de la Entidad, como ejercicio permanente de rendición de cuentas. </t>
  </si>
  <si>
    <r>
      <t xml:space="preserve">Se anexa como evidencia de las acciones realizadas, el </t>
    </r>
    <r>
      <rPr>
        <b/>
        <sz val="11"/>
        <color rgb="FF000000"/>
        <rFont val="Calibri"/>
        <family val="2"/>
      </rPr>
      <t>"Informe de Actas de Comité Cuarto Trimestre de 2024"</t>
    </r>
    <r>
      <rPr>
        <sz val="11"/>
        <color rgb="FF000000"/>
        <rFont val="Calibri"/>
        <family val="2"/>
      </rPr>
      <t xml:space="preserve"> en el que se puede detallar los asistentes, temáticas y compromisos que se abordaron durante cada uno de los encuentros y que permiteron el cumplimiento del Plan Estratégico de Comunicaciones. Los soportes fueron entregados a la Asesoría de Control Interno.</t>
    </r>
  </si>
  <si>
    <t>Comunicación no efectiva</t>
  </si>
  <si>
    <t>Monitoreo de los asuntos de interes en los medios de comunicación para los asociados 
Etiquetado de partes interesadas y/o asociados</t>
  </si>
  <si>
    <t># Requerimientos Solicitados</t>
  </si>
  <si>
    <t>Revisión y asistencia técnica de la comunicación identificada como no efectiva
Actualización y ajustes de la publicación</t>
  </si>
  <si>
    <t>Estadísticas Online (Forms y publicaciones en redes)</t>
  </si>
  <si>
    <t>Durante el cuarto trimestre del 2024, en la página web de la Entidad se publicó y actualizó la información que fue remitida por las distintas dependencias. Cada una de las solicitudes enviadas al correo de la Asesora de Comunicaciones fue tramitada en un término no superior, en ninguno de los casos, a las 24 horas. De igual manera, se publicó de manera permanente y veraz las acciones que se gestionan para el cumplimiento de los objetivos misionales a través de las cuentas oficiales en redes sociales de la Entidad.</t>
  </si>
  <si>
    <r>
      <t xml:space="preserve">Como evidencia de las acciones desarrolladas se entrega </t>
    </r>
    <r>
      <rPr>
        <b/>
        <sz val="11"/>
        <color rgb="FF000000"/>
        <rFont val="Calibri"/>
        <family val="2"/>
      </rPr>
      <t>"Informe de publicaciones en página web cuatro trimestre 2024",</t>
    </r>
    <r>
      <rPr>
        <sz val="11"/>
        <color rgb="FF000000"/>
        <rFont val="Calibri"/>
        <family val="2"/>
      </rPr>
      <t xml:space="preserve"> así como el reporte de las publicaciones realizadas en redes sociales durante los meses de octubre, noviembre y diciembre como puede evidenciarse en el documento </t>
    </r>
    <r>
      <rPr>
        <b/>
        <sz val="11"/>
        <color rgb="FF000000"/>
        <rFont val="Calibri"/>
        <family val="2"/>
      </rPr>
      <t>"Informe de publicaciones en redes sociales cuarto trimestre de 2024"</t>
    </r>
    <r>
      <rPr>
        <sz val="11"/>
        <color rgb="FF000000"/>
        <rFont val="Calibri"/>
        <family val="2"/>
      </rPr>
      <t>, que se adjunta a la presente matriz y que fue entregado a la Asesoría de Control Interno.</t>
    </r>
  </si>
  <si>
    <t>Falta de planeación y/o armonización de información para el cubrimiento y divulgación de eventos</t>
  </si>
  <si>
    <t xml:space="preserve">Procedimiento de programación de la agenda institucional de eventos </t>
  </si>
  <si>
    <t># Publicación de agenda / # Eventos Programados</t>
  </si>
  <si>
    <t>Web Master
Tecnica Administrativa de Gerencia y Dirección de Planificación, Gestión y Ejecución de Proyectos</t>
  </si>
  <si>
    <t>Asistencia técnica para revisión del evento no programado
Confirmación de información del evento
Designación del responsable del evento del area interesada en este</t>
  </si>
  <si>
    <t>Correos Electrónicos 
Agenda en Página Web</t>
  </si>
  <si>
    <t xml:space="preserve">Durante el cuarto trimestre del 2024, se publicaron oportunamente en el portal web https://regioncentralrape.gov.co/ las agendas que fueron compartidas por la Gerencia y la Diección de Planificación, Gestión y Ejecución de Proyectos, en cumplimiento de los objetivos institucionales y con el propósito de evidenciar la presencia y el trabajo desarrollado en los seis territorios asociados. </t>
  </si>
  <si>
    <r>
      <t xml:space="preserve">Se  adjunta con la presente matriz el informe: </t>
    </r>
    <r>
      <rPr>
        <b/>
        <sz val="11"/>
        <color rgb="FF000000"/>
        <rFont val="Calibri"/>
        <family val="2"/>
      </rPr>
      <t>"Agenda web cuarto trimestre 2024"</t>
    </r>
    <r>
      <rPr>
        <sz val="11"/>
        <color rgb="FF000000"/>
        <rFont val="Calibri"/>
        <family val="2"/>
      </rPr>
      <t>. La agenda (calendario de actividades) se publica semana a semana en la sección Participa del portal web oficial de la Entidad y puede ser verificado a través del siguiente link: https://regioncentralrape.gov.co/eventos/. De igual manera, los soportes de evidencia son entregados a la Asesoría de Control Interno.</t>
    </r>
  </si>
  <si>
    <t>Adquisición de material pedagogico y/o logístico innecesario</t>
  </si>
  <si>
    <t>Seguimiento de solicitud de material y apoyo logístico para eventos
Verificación de superior inmediato para la realización de eventos
Revisión de Comité de Contratación</t>
  </si>
  <si>
    <t>#Revisiones realizadas /#Requerimiento de material y/o logistica programados</t>
  </si>
  <si>
    <t>Area que requiere el material y/o logística
Asesor de Planeación 
Bienes y Servicios
Asesor de Comunicaciones</t>
  </si>
  <si>
    <t>Identificación de distribución de material en eventos por el área responsable de este
Actas de bajas de material</t>
  </si>
  <si>
    <t>Reporte de TNS Inventario de Material Publicitario</t>
  </si>
  <si>
    <t>El 10 de diciembre de 2024 se remitió memorial al juzgado 3ro administrativo del circuito solicitando la terminacion del proceso por pago.</t>
  </si>
  <si>
    <t>PROCESO EJECUTIVO HUILA</t>
  </si>
  <si>
    <t>Dificultad en el acceso a la información digital susceptible de análisis jurídico</t>
  </si>
  <si>
    <t>FUID de información jurídica
TRD de documentos jurídicos</t>
  </si>
  <si>
    <t>#Expedientes Juridicos Digitalizados /Expedientes Juridicos</t>
  </si>
  <si>
    <t>Asesor Jurídico o Funcionario Designado</t>
  </si>
  <si>
    <t>Consulta de expedientes físicos</t>
  </si>
  <si>
    <t>Solicitudes de prestamo de documentos</t>
  </si>
  <si>
    <t xml:space="preserve">se proyecto y socializo memorando No. 20243100098 el cual reitero la importancia del cumplimiento de los terminos para dara respuesta a las diferentes peticiones que recibe la entidad, razón por la cual se allego como adjunto la circular No. 20244100006 de sidcar. </t>
  </si>
  <si>
    <t>Memorando 20243100098.pdf</t>
  </si>
  <si>
    <t>Incumplimiento de terminos de respuesta oportuna a actuaciones administrativas</t>
  </si>
  <si>
    <t>Remisión copia del requerimiento a correo institucional para comunicación al responsable y tramite dentro de los terminos</t>
  </si>
  <si>
    <t xml:space="preserve"># Sensibilizaciones realizadas </t>
  </si>
  <si>
    <t>Respuesta inmediata al requerimiento 
Identificación de la responsabilidad administrativa</t>
  </si>
  <si>
    <t>Asignación de PQRSD</t>
  </si>
  <si>
    <t xml:space="preserve">Uso de normatividad desactualizada </t>
  </si>
  <si>
    <t>Control de legalidad de los actos administrativos que hace la Gestión Juridica</t>
  </si>
  <si>
    <t># Normas Expedidas / #Normas Incluidas en el Normograma</t>
  </si>
  <si>
    <t>Responsables de procesos de la entidad</t>
  </si>
  <si>
    <t>Expedición del acto administrativo que pueda corregir, aclarar o anular según corresponda</t>
  </si>
  <si>
    <t>Actualización del normograma</t>
  </si>
  <si>
    <t xml:space="preserve">A 30 de diciembre se proyectaron todos los normogramas de la entidad y por ende se consolido y actualizo el general. </t>
  </si>
  <si>
    <t>https://regioncentralrape.gov.co/wp-content/uploads/2024/12/GJ-FR-02-Matriz-de-normograma-General-RAP-E.xlsx</t>
  </si>
  <si>
    <t>Presentación extemporánea de los informes a los entes de control y organismos tributarios</t>
  </si>
  <si>
    <t>Seguimiento a infograma 
Revisión de Actos Administrativos de cada ente con la programación correspondiente.
Reporte de información remitida a Dirección Administrativa y Financiera y Control Interno</t>
  </si>
  <si>
    <t># Informes remitidos dentro de los tiempos establecidos</t>
  </si>
  <si>
    <t>Profesional Especializado responsable de Gestión Financiera</t>
  </si>
  <si>
    <t>Comunicación con el ente de control para conocer el procedimiento a seguir
Se procede a dar cumplimiento a lo indicado
Reporte al superior inmediato</t>
  </si>
  <si>
    <t>Programación en la Intranet</t>
  </si>
  <si>
    <t>Presentación de los informes dentro del plazo establecido :      - INFORMACION CONTABLE   - CUIPO   - DECLARACIONES RTE FTE   - DECLARACIONES RTE ICA - ESTADOS FINANCIEROS Y PUBLICACIÓN DE INFORMACIÓN EN PAGINA WEB</t>
  </si>
  <si>
    <t>Carpeta  adjunta al correo</t>
  </si>
  <si>
    <t>Destinación indebida de los recursos por afectación de rubros presupuestales que no correspondan en la ejecución presupuestal</t>
  </si>
  <si>
    <t>Verificar que los datos reportados en la solicitud y en el certificado de disponibilidad presupuestal cumplan con los requisitos presupuestales
Revisión de PAA</t>
  </si>
  <si>
    <t># Comunicaciones de inconsistencias financieras identificadas
#Reporte mensuales de ejecución presupuestal</t>
  </si>
  <si>
    <t>Reproceso y corregir el error</t>
  </si>
  <si>
    <t>Seguimiento a TNS</t>
  </si>
  <si>
    <t>Se verificaron las solicitudes de cdp  con los cdp expedidos, Ejecuciones Presupuestales Ingresos - Gastos mensuales: OCTUBRE-NOVIEMBRE- DICIEMBRE; se realiza revision contable y presupuestal del año 2024.</t>
  </si>
  <si>
    <t>Reprocesos en el trámite de correspondencia</t>
  </si>
  <si>
    <t xml:space="preserve">Revisión constante de los trámites radicados en la entidad
Lineamientos y socialización de las funciones y procesos en la entidad al responsable del proceso </t>
  </si>
  <si>
    <t># Sensibilización</t>
  </si>
  <si>
    <t>Profesional Especializado responsable de Gestión Documental y Servicio al Ciudadano</t>
  </si>
  <si>
    <t>Corrección en el Sistema de Información justificando el cambio a realizar 
Reporte al superior inmediato</t>
  </si>
  <si>
    <t>Uso adecuado de la herramienta SIDCAR
Promoción y segimiento de la Alta Dirección - Comité Institucional de Gestión y Desempeño
Fortalecimiento de Cultura Organizacional</t>
  </si>
  <si>
    <t> </t>
  </si>
  <si>
    <t>Pérdida de información institucional</t>
  </si>
  <si>
    <t>Control de préstamo de documentos</t>
  </si>
  <si>
    <t># FUID por proceso</t>
  </si>
  <si>
    <t>Reportar al superior la novedad
Acompañamiento en la reconstrucción del expediente
Comunicación con recomendaciones de seguridad de expediente institucional</t>
  </si>
  <si>
    <t>Copias de seguridad en servidor institucional</t>
  </si>
  <si>
    <t>Deterioro de documentos</t>
  </si>
  <si>
    <t>Revisión aleatoria de expedientes 
Inspecciones planeadas de SST con el apoyo y de los Procesos de Gestión del Talento Humano y Bienes y Sevicios</t>
  </si>
  <si>
    <t># Sensibilizaciones</t>
  </si>
  <si>
    <t>Reconstruir el documento 
Tomar las medidas correctivas del incidente</t>
  </si>
  <si>
    <t>Consulta de imágenes de expedientes</t>
  </si>
  <si>
    <t>Inoportunidad en la entrega de informes y recomendaciones para el mejoramiento de los procesos</t>
  </si>
  <si>
    <t>Plan de Anual de Auditorías aprobado y publicado  
Seguimiento del Plan de Auditorias por parte del Comité Institucional de Coordinación de Control Interno
                                                                             Verificación en los aplicativos, herramientas y canales de comunicación dispuestos por la Entidad 
Carta de representación del Lider de Proceso en el acepta la entrega de información veraz y oportuna a Control Interno</t>
  </si>
  <si>
    <t xml:space="preserve">Reuniones de apertura realizadas/ Auditorias realizadas 
Auditorias realizadas/ Auditorias programadas en el periodo     
                                                                                                                                                                                                                                                                                                                                                                                                                               </t>
  </si>
  <si>
    <t xml:space="preserve"> Requerir al superior inmediato del proceso para entrega inmediata de información.   
Informar al Comité Institucional de Coordinación de Control Interno, sobre la modificación del Plan de Auditorias
Publicación de la nueva versión del Plan de Auditoria</t>
  </si>
  <si>
    <t xml:space="preserve"> Informar con anticipación al responsable del proceso, de la Auditoria a realizar.   
Informar inconsistencias en documentación  entregada para la auditoria de manera oportuna, para su  corrección.</t>
  </si>
  <si>
    <t>Participa - RAP-E Región Central (regioncentralrape.gov.co)</t>
  </si>
  <si>
    <t xml:space="preserve">Reportes e informes presentados dentro de los términos establecidos en la ley y publicados en la web institucional </t>
  </si>
  <si>
    <t xml:space="preserve">Presentación extemporánea de informes de control interno a entes de control y partes interesadas </t>
  </si>
  <si>
    <t>Seguimiento al cronograma de Informes a presentar a organismos de control</t>
  </si>
  <si>
    <t xml:space="preserve">#Comunicaciones de Alerta Enviadas de OAPI/#No.Informes requeridos por los entes de control o partes interesadas 
# informes a presentados/ No.Informes requeridos por los entes de control o partes interesadas </t>
  </si>
  <si>
    <t>Profesional Especializado Oficina Asesora de Planeación
Asesor de Control Interno</t>
  </si>
  <si>
    <t xml:space="preserve"> Informar a la Alta Dirección
 Comunicarse con el ente de control  para solicitar apertura de aplicativo si es necesario</t>
  </si>
  <si>
    <t>Agendamiento por Calendario de Office 365 de entrega de informes</t>
  </si>
  <si>
    <t>Acceso no autorizado a la plataforma</t>
  </si>
  <si>
    <t>Manejo de seguridad
informática
Revisar y configurar dispositivos
detectores de intrusos (Logs y
Alertas)
Bloque automatico de los equipos de computo</t>
  </si>
  <si>
    <t xml:space="preserve"># Casos de incidencias  </t>
  </si>
  <si>
    <t>Profesional Especializado responsable de Gestión de TIC</t>
  </si>
  <si>
    <t>Bloqueo automatico de cuentas segun directorio activo
Restauaración de Backup (Si es necesario)
Verificación de estado de Licencia de seguridad perimetral  
Reporte al superior inmediato
Denuncia e investigación ante autoridades e instancias competentes. (Según el tipo afectación)</t>
  </si>
  <si>
    <t>Actualización de licencias
Actualización de los datos de usuario y directorio activo</t>
  </si>
  <si>
    <t>N.A.</t>
  </si>
  <si>
    <t>Para el cuarto trimestre del 2024 no se ha presentan incidentes acceso no autorizado a la plataforma.</t>
  </si>
  <si>
    <t>Error en la radicación y fechado de actos administrativo</t>
  </si>
  <si>
    <t>Seguimiento a los actos administrativos emitidos con N.º, fecha, asunto, firmante, parte interesada y área responsable</t>
  </si>
  <si>
    <t>% Actos Administrativos Digitalizados</t>
  </si>
  <si>
    <t>Informar la novedad al firmante del acto administrativo y adelantar la gestiones de corrección antes de su publicación
En caso de que el acto administrativo haya sido publicado, gestionar la aclaración o modificación del caso</t>
  </si>
  <si>
    <t>Copias de seguridad de los archivos digitalizados</t>
  </si>
  <si>
    <t xml:space="preserve">Se proyectaron cada uno de los normogramas de los 14 proceos de la entidad. </t>
  </si>
  <si>
    <t>Falta de unificación de criterio en torno a las consultas realizadas</t>
  </si>
  <si>
    <t>Espacios y/o reuniones de consenso para emitir conceptos y/o actos administrativos unificados aplicados a la norma</t>
  </si>
  <si>
    <t># Normograma Actualizados</t>
  </si>
  <si>
    <t xml:space="preserve">Consulta al superior jerárquico o instancia jurídica que aplique, de manera, que esta sea quien resuelva el tema </t>
  </si>
  <si>
    <t>Base de datos de normograma</t>
  </si>
  <si>
    <t xml:space="preserve">Durante este trimestre se realizó el seguimiento de a los procesos en los que forma parte la entidad y se remitió memorial solicitando la terminacion del proceso por pago. </t>
  </si>
  <si>
    <t>Las actuaciones procesales no se presenten dentro de los términos legales y conforme a la estrategia judicial</t>
  </si>
  <si>
    <t>Seguimiento a las actuaciones procesales, de acuerdo al formato correspondiente</t>
  </si>
  <si>
    <t># Revisiones</t>
  </si>
  <si>
    <t>Informar al superior jerárquico 
Adelantar las acciones jurídicas ante las instancias del caso</t>
  </si>
  <si>
    <t>Actualización del fomrato de seguimiento de actuaciones procesales</t>
  </si>
  <si>
    <t xml:space="preserve">Incumplimiento de requisitos de experiencia por parte del contratista </t>
  </si>
  <si>
    <t xml:space="preserve">Verificación y el calculo correspondiente de los documentos que soportan la experiencia profesional </t>
  </si>
  <si>
    <t># Revisiones realizadas</t>
  </si>
  <si>
    <t>Supervisor o Interventor o Comité Técnico del contrato
Profesional Especializado responsable de Talento Humano</t>
  </si>
  <si>
    <t>Reportar la novedad al Proceso de Gestión Contractual</t>
  </si>
  <si>
    <t>Verificación de soportes de hoja de vida en SIGEP</t>
  </si>
  <si>
    <t xml:space="preserve"> 5 revisiones y  verificaciones de idoneidad y experiencia de personas naturales que contratos de prestación de servicios y de apoyo a la gestión firmadas y aprobadas por los  dueños de la necesidad, es decir supervisores.                                                                                                                     Como acción de control  se reviso el SIGEP II y que la información acreditada  guardara coherencia con lo reportado las verificaciones de idoneidad  </t>
  </si>
  <si>
    <t>https://regioncentral-my.sharepoint.com/:f:/r/personal/valentina_montenegro_regioncentralrape_gov_co/Documents/0.%20EDL%202024/2.1.1%20MATRIZ%20RIESGOS%20cont%20inter?csf=1&amp;web=1&amp;e=JbQVf8</t>
  </si>
  <si>
    <t>Documentación incompleta por parte del contratista impidiendo la legalización del contrato y la forma de pago</t>
  </si>
  <si>
    <t>Seguimiento frente a los términos otorgados por la entidad al contratista para lograr la legalización y perfeccionamiento del contrato</t>
  </si>
  <si>
    <t># Actas realizadas</t>
  </si>
  <si>
    <t>Supervisor o Interventor o Comité Técnico del contrato</t>
  </si>
  <si>
    <t>Remitir comunicación al contratista
Reportar la novedad al Proceso de Gestión Contractual
Adelantar las acciones necesarias</t>
  </si>
  <si>
    <t>Revisión de expediente previo archivo</t>
  </si>
  <si>
    <t>Asi mismo para el mes de noviembre se actualizo varios formatos del porceso contractual dentro del Sistema de Gestión de Calidad incluyendo solictud de datos escenciales para la contratación de la entidad.</t>
  </si>
  <si>
    <t>Retraso o no obtención de pólizas de cumplimiento como garantía al contrato del servicio pactado</t>
  </si>
  <si>
    <t>Aprobación de pólizas</t>
  </si>
  <si>
    <t># pólizas existentes / # pólizas requeridas</t>
  </si>
  <si>
    <t>Abogado responsable del proceso contractual</t>
  </si>
  <si>
    <t>Remitir comunicación al contratista
Adelantar las acciones necesarias al incumplimiento del contrato</t>
  </si>
  <si>
    <t>Seguimiento a vigencia de pólizas</t>
  </si>
  <si>
    <t xml:space="preserve">°De conformidad con el  articulo 77 de Decreto 1015 de 2013 y el Decreto 1082 de 2015 articulo 2.2.1.2.1.4.5. para el 2023 no se requirieron garantias en los contratos  de prestación de servicios profesionales y de apoyo a la gestión                                                                                                                               Parametrización del SECOP estableciendo el plazo maximo para el cargue de las polizas </t>
  </si>
  <si>
    <t xml:space="preserve">Incumplimiento del objeto contractual por parte del contratista </t>
  </si>
  <si>
    <t>Verificación de pólizas de cumplimiento</t>
  </si>
  <si>
    <t># Informes de supervisión</t>
  </si>
  <si>
    <t>Supervisor o Interventor</t>
  </si>
  <si>
    <t>Solicitud del posible incumplimiento del Proceso de Gestión Contractual
Declaración del incumplimiento contractual 
Ejecución de pólizas</t>
  </si>
  <si>
    <t>Informes de Ejecución</t>
  </si>
  <si>
    <t xml:space="preserve">Los supervisores hacen los informes de supervisión de manera mensual, los cuales se encuentran cargados en el SECOP II de cada contrato.  </t>
  </si>
  <si>
    <t>Riesgo por incumplimiento de las obligaciones contractuales, no cumplimento oportuno de las obligaciones a su cargo</t>
  </si>
  <si>
    <t xml:space="preserve">Asignación de supervisiones a los contratos suscritos 
</t>
  </si>
  <si>
    <t xml:space="preserve">Mala calidad en los entregables establecidos en el contrato </t>
  </si>
  <si>
    <t>La supervisión vigilará la adecuada ejecución de las actividades planteadas durante la ejecución del presente contrato</t>
  </si>
  <si>
    <t># verificaciones realizadas</t>
  </si>
  <si>
    <t>Remitir comunicación al contratista
Reportar la novedad al Proceso de Gestión Contractual
Activación de pólizas</t>
  </si>
  <si>
    <t>Durante el cuatrimestre no se han recibido reporte alguno en los informes de ejecución que den cuenta de mala calidad en los entregables establecidos en los contratos</t>
  </si>
  <si>
    <t>MATRIZ DE SEGUIMIENTO RIESGOS DE GESTION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</si>
</sst>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_-"/>
    <numFmt numFmtId="165" formatCode="_ [$€-2]\ * #,##0.00_ ;_ [$€-2]\ * \-#,##0.00_ ;_ [$€-2]\ * &quot;-&quot;??_ "/>
    <numFmt numFmtId="166" formatCode="&quot;$&quot;\ #,##0.00"/>
    <numFmt numFmtId="167" formatCode="_ * #,##0_ ;_ * \-#,##0_ ;_ * &quot;-&quot;_ ;_ @_ "/>
    <numFmt numFmtId="168" formatCode="_ * #,##0.000_ ;_ * \-#,##0.000_ ;_ * &quot;-&quot;??_ ;_ @_ "/>
    <numFmt numFmtId="169" formatCode="_ * #,##0.00_ ;_ * \-#,##0.00_ ;_ * &quot;-&quot;??_ ;_ @_ "/>
    <numFmt numFmtId="170" formatCode="_-&quot;$&quot;* #,##0_-;\-&quot;$&quot;* #,##0_-;_-&quot;$&quot;* &quot;-&quot;??_-;_-@_-"/>
    <numFmt numFmtId="171" formatCode="_ &quot;$&quot;\ * #,##0.00_ ;_ &quot;$&quot;\ * \-#,##0.00_ ;_ &quot;$&quot;\ * &quot;-&quot;??_ ;_ @_ "/>
    <numFmt numFmtId="172" formatCode="d/mm/yyyy;@"/>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MS Sans Serif"/>
      <family val="2"/>
    </font>
    <font>
      <sz val="11"/>
      <color theme="1"/>
      <name val="Calibri"/>
      <family val="2"/>
      <scheme val="minor"/>
    </font>
    <font>
      <sz val="9"/>
      <color theme="1"/>
      <name val="Arial"/>
      <family val="2"/>
    </font>
    <font>
      <b/>
      <sz val="9"/>
      <color theme="1"/>
      <name val="Arial"/>
      <family val="2"/>
    </font>
    <font>
      <b/>
      <sz val="18"/>
      <color theme="3"/>
      <name val="Calibri"/>
      <family val="2"/>
      <scheme val="minor"/>
    </font>
    <font>
      <sz val="10"/>
      <color theme="1"/>
      <name val="Arial"/>
      <family val="2"/>
    </font>
    <font>
      <b/>
      <sz val="11"/>
      <color theme="1"/>
      <name val="Calibri"/>
      <family val="2"/>
      <scheme val="minor"/>
    </font>
    <font>
      <b/>
      <sz val="16"/>
      <color theme="4"/>
      <name val="Calibri"/>
      <family val="2"/>
      <scheme val="minor"/>
    </font>
    <font>
      <b/>
      <sz val="10"/>
      <color theme="1"/>
      <name val="Arial"/>
      <family val="2"/>
    </font>
    <font>
      <b/>
      <sz val="18"/>
      <color theme="0"/>
      <name val="Calibri"/>
      <family val="2"/>
      <scheme val="minor"/>
    </font>
    <font>
      <b/>
      <sz val="12"/>
      <color theme="3"/>
      <name val="Calibri"/>
      <family val="2"/>
      <scheme val="minor"/>
    </font>
    <font>
      <sz val="9"/>
      <color theme="1"/>
      <name val="Calibri"/>
      <family val="2"/>
      <scheme val="minor"/>
    </font>
    <font>
      <b/>
      <sz val="11"/>
      <color indexed="8"/>
      <name val="Calibri"/>
      <family val="2"/>
      <scheme val="minor"/>
    </font>
    <font>
      <sz val="11"/>
      <name val="Calibri"/>
      <family val="2"/>
      <scheme val="minor"/>
    </font>
    <font>
      <sz val="11"/>
      <color indexed="8"/>
      <name val="Calibri"/>
      <family val="2"/>
      <scheme val="minor"/>
    </font>
    <font>
      <sz val="11"/>
      <color rgb="FF0070C0"/>
      <name val="Calibri"/>
      <family val="2"/>
      <scheme val="minor"/>
    </font>
    <font>
      <b/>
      <sz val="14"/>
      <name val="Calibri"/>
      <family val="2"/>
      <scheme val="minor"/>
    </font>
    <font>
      <b/>
      <sz val="14"/>
      <color rgb="FF0070C0"/>
      <name val="Calibri"/>
      <family val="2"/>
      <scheme val="minor"/>
    </font>
    <font>
      <b/>
      <sz val="16"/>
      <color rgb="FF0070C0"/>
      <name val="Calibri"/>
      <family val="2"/>
      <scheme val="minor"/>
    </font>
    <font>
      <i/>
      <sz val="11"/>
      <color indexed="8"/>
      <name val="Calibri"/>
      <family val="2"/>
      <scheme val="minor"/>
    </font>
    <font>
      <b/>
      <sz val="18"/>
      <color theme="9" tint="-0.249977111117893"/>
      <name val="Calibri"/>
      <family val="2"/>
      <scheme val="minor"/>
    </font>
    <font>
      <b/>
      <sz val="16"/>
      <color theme="9" tint="-0.249977111117893"/>
      <name val="Calibri"/>
      <family val="2"/>
      <scheme val="minor"/>
    </font>
    <font>
      <sz val="8"/>
      <color theme="1"/>
      <name val="Arial"/>
      <family val="2"/>
    </font>
    <font>
      <b/>
      <sz val="14"/>
      <color theme="3"/>
      <name val="Calibri"/>
      <family val="2"/>
      <scheme val="minor"/>
    </font>
    <font>
      <sz val="9"/>
      <name val="Arial"/>
      <family val="2"/>
    </font>
    <font>
      <u/>
      <sz val="11"/>
      <color theme="10"/>
      <name val="Calibri"/>
      <family val="2"/>
      <scheme val="minor"/>
    </font>
    <font>
      <b/>
      <sz val="18"/>
      <color rgb="FF002060"/>
      <name val="Arial"/>
      <family val="2"/>
    </font>
    <font>
      <sz val="11"/>
      <color theme="1"/>
      <name val="Arial"/>
      <family val="2"/>
    </font>
    <font>
      <sz val="16"/>
      <color indexed="8"/>
      <name val="Arial"/>
      <family val="2"/>
    </font>
    <font>
      <b/>
      <sz val="12"/>
      <color theme="1"/>
      <name val="Arial"/>
      <family val="2"/>
    </font>
    <font>
      <b/>
      <sz val="8"/>
      <color theme="1"/>
      <name val="Arial"/>
      <family val="2"/>
    </font>
    <font>
      <b/>
      <sz val="9"/>
      <color indexed="8"/>
      <name val="Arial"/>
      <family val="2"/>
    </font>
    <font>
      <u/>
      <sz val="11"/>
      <color theme="10"/>
      <name val="Arial"/>
      <family val="2"/>
    </font>
    <font>
      <sz val="8"/>
      <color indexed="8"/>
      <name val="Arial"/>
      <family val="2"/>
    </font>
    <font>
      <i/>
      <sz val="11"/>
      <color indexed="8"/>
      <name val="Arial"/>
      <family val="2"/>
    </font>
    <font>
      <sz val="11"/>
      <color indexed="8"/>
      <name val="Calibri"/>
      <family val="2"/>
    </font>
    <font>
      <sz val="11"/>
      <color indexed="8"/>
      <name val="Cambria"/>
      <family val="2"/>
      <scheme val="major"/>
    </font>
    <font>
      <b/>
      <sz val="36"/>
      <color rgb="FF002060"/>
      <name val="Cambria"/>
      <family val="2"/>
      <scheme val="major"/>
    </font>
    <font>
      <b/>
      <sz val="11"/>
      <name val="Calibri"/>
      <family val="2"/>
      <scheme val="minor"/>
    </font>
    <font>
      <sz val="12"/>
      <color indexed="81"/>
      <name val="Tahoma"/>
      <family val="2"/>
    </font>
    <font>
      <u/>
      <sz val="11"/>
      <color theme="10"/>
      <name val="Calibri"/>
      <family val="2"/>
      <scheme val="minor"/>
    </font>
    <font>
      <sz val="11"/>
      <color rgb="FF000000"/>
      <name val="Calibri"/>
      <family val="2"/>
    </font>
    <font>
      <b/>
      <sz val="11"/>
      <color rgb="FF000000"/>
      <name val="Calibri"/>
      <family val="2"/>
    </font>
    <font>
      <sz val="11"/>
      <name val="Calibri"/>
      <family val="2"/>
    </font>
    <font>
      <u/>
      <sz val="11"/>
      <color rgb="FF0000FF"/>
      <name val="Calibri"/>
      <family val="2"/>
    </font>
    <font>
      <b/>
      <sz val="11"/>
      <name val="Calibri"/>
      <family val="2"/>
    </font>
  </fonts>
  <fills count="23">
    <fill>
      <patternFill patternType="none"/>
    </fill>
    <fill>
      <patternFill patternType="gray125"/>
    </fill>
    <fill>
      <patternFill patternType="solid">
        <fgColor theme="4"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F79646"/>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bgColor indexed="64"/>
      </patternFill>
    </fill>
    <fill>
      <patternFill patternType="solid">
        <fgColor rgb="FF002060"/>
        <bgColor indexed="64"/>
      </patternFill>
    </fill>
    <fill>
      <patternFill patternType="solid">
        <fgColor rgb="FF00B050"/>
        <bgColor indexed="64"/>
      </patternFill>
    </fill>
    <fill>
      <patternFill patternType="solid">
        <fgColor theme="8" tint="0.79998168889431442"/>
        <bgColor indexed="64"/>
      </patternFill>
    </fill>
    <fill>
      <patternFill patternType="solid">
        <fgColor rgb="FFFFFFFF"/>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diagonal/>
    </border>
    <border>
      <left style="dotted">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style="dotted">
        <color indexed="64"/>
      </right>
      <top/>
      <bottom/>
      <diagonal/>
    </border>
  </borders>
  <cellStyleXfs count="64">
    <xf numFmtId="0" fontId="0" fillId="0" borderId="0"/>
    <xf numFmtId="0" fontId="13" fillId="0" borderId="0"/>
    <xf numFmtId="165" fontId="14" fillId="0" borderId="0" applyFont="0" applyFill="0" applyBorder="0" applyAlignment="0" applyProtection="0"/>
    <xf numFmtId="166"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8"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70"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0" fontId="14" fillId="0" borderId="0"/>
    <xf numFmtId="0" fontId="15"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0" fontId="12" fillId="0" borderId="0"/>
    <xf numFmtId="0" fontId="11" fillId="0" borderId="0"/>
    <xf numFmtId="9" fontId="11" fillId="0" borderId="0" applyFont="0" applyFill="0" applyBorder="0" applyAlignment="0" applyProtection="0"/>
    <xf numFmtId="0" fontId="10"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7"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40" fillId="0" borderId="0" applyNumberFormat="0" applyFill="0" applyBorder="0" applyAlignment="0" applyProtection="0"/>
    <xf numFmtId="0" fontId="50" fillId="0" borderId="0" applyNumberFormat="0" applyFill="0" applyBorder="0" applyProtection="0"/>
    <xf numFmtId="0" fontId="55" fillId="0" borderId="0" applyNumberFormat="0" applyFill="0" applyBorder="0" applyAlignment="0" applyProtection="0"/>
  </cellStyleXfs>
  <cellXfs count="386">
    <xf numFmtId="0" fontId="0" fillId="0" borderId="0" xfId="0"/>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0" fillId="8" borderId="0" xfId="0" applyFill="1"/>
    <xf numFmtId="0" fontId="0" fillId="9" borderId="0" xfId="0" applyFill="1"/>
    <xf numFmtId="0" fontId="18" fillId="0" borderId="1" xfId="0" applyFont="1" applyBorder="1" applyAlignment="1">
      <alignment vertical="center" wrapText="1"/>
    </xf>
    <xf numFmtId="0" fontId="0" fillId="8" borderId="1" xfId="0" applyFill="1" applyBorder="1" applyAlignment="1">
      <alignment horizontal="center" vertical="center"/>
    </xf>
    <xf numFmtId="0" fontId="0" fillId="2" borderId="1" xfId="0" applyFill="1" applyBorder="1" applyAlignment="1">
      <alignment horizontal="center" vertical="center"/>
    </xf>
    <xf numFmtId="0" fontId="17" fillId="6" borderId="0" xfId="0" applyFont="1" applyFill="1" applyAlignment="1">
      <alignment horizontal="center" vertical="center" wrapText="1"/>
    </xf>
    <xf numFmtId="0" fontId="17" fillId="4" borderId="9"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3" borderId="3" xfId="0" applyFont="1" applyFill="1" applyBorder="1" applyAlignment="1">
      <alignment vertical="center" wrapText="1"/>
    </xf>
    <xf numFmtId="0" fontId="0" fillId="8" borderId="15" xfId="0" applyFill="1" applyBorder="1" applyAlignment="1">
      <alignment horizontal="center" vertical="center"/>
    </xf>
    <xf numFmtId="0" fontId="23" fillId="3" borderId="2" xfId="0" applyFont="1" applyFill="1" applyBorder="1" applyAlignment="1">
      <alignment vertical="center" wrapText="1"/>
    </xf>
    <xf numFmtId="0" fontId="23" fillId="4" borderId="0" xfId="0" applyFont="1" applyFill="1" applyAlignment="1">
      <alignment horizontal="right" vertical="center" wrapText="1"/>
    </xf>
    <xf numFmtId="0" fontId="23" fillId="4" borderId="0" xfId="0" applyFont="1" applyFill="1" applyAlignment="1">
      <alignment horizontal="center" vertical="center" wrapText="1"/>
    </xf>
    <xf numFmtId="9" fontId="23" fillId="4" borderId="0" xfId="29" applyFont="1" applyFill="1" applyBorder="1" applyAlignment="1">
      <alignment horizontal="left" vertical="center" wrapText="1"/>
    </xf>
    <xf numFmtId="0" fontId="17" fillId="5" borderId="0" xfId="0" applyFont="1" applyFill="1" applyAlignment="1">
      <alignment vertical="center" wrapText="1"/>
    </xf>
    <xf numFmtId="0" fontId="23" fillId="5" borderId="0" xfId="0" applyFont="1" applyFill="1" applyAlignment="1">
      <alignment vertical="center" wrapText="1"/>
    </xf>
    <xf numFmtId="9" fontId="23" fillId="5" borderId="0" xfId="29" applyFont="1" applyFill="1" applyBorder="1" applyAlignment="1">
      <alignment horizontal="left" vertical="center" wrapText="1"/>
    </xf>
    <xf numFmtId="0" fontId="23" fillId="6" borderId="11" xfId="0" applyFont="1" applyFill="1" applyBorder="1" applyAlignment="1">
      <alignment horizontal="right" vertical="center" wrapText="1"/>
    </xf>
    <xf numFmtId="9" fontId="23" fillId="6" borderId="8" xfId="29" applyFont="1" applyFill="1" applyBorder="1" applyAlignment="1">
      <alignment horizontal="left" vertical="center" wrapText="1"/>
    </xf>
    <xf numFmtId="0" fontId="26" fillId="10" borderId="0" xfId="0" applyFont="1" applyFill="1" applyAlignment="1">
      <alignment vertical="center" wrapText="1"/>
    </xf>
    <xf numFmtId="0" fontId="9" fillId="0" borderId="0" xfId="0" applyFont="1"/>
    <xf numFmtId="0" fontId="29" fillId="11" borderId="0" xfId="31" applyFont="1" applyFill="1" applyAlignment="1" applyProtection="1">
      <alignment horizontal="center" vertical="center" wrapText="1"/>
      <protection hidden="1"/>
    </xf>
    <xf numFmtId="0" fontId="9" fillId="0" borderId="0" xfId="0" applyFont="1" applyAlignment="1">
      <alignment horizontal="center" vertical="center"/>
    </xf>
    <xf numFmtId="0" fontId="21" fillId="0" borderId="0" xfId="0" applyFont="1" applyAlignment="1">
      <alignment horizontal="center" vertical="center" wrapText="1"/>
    </xf>
    <xf numFmtId="0" fontId="21" fillId="7" borderId="1" xfId="0" applyFont="1" applyFill="1" applyBorder="1" applyAlignment="1">
      <alignment horizontal="center" vertical="center"/>
    </xf>
    <xf numFmtId="0" fontId="29" fillId="12" borderId="1" xfId="31" applyFont="1" applyFill="1" applyBorder="1" applyAlignment="1" applyProtection="1">
      <alignment vertical="center" wrapText="1"/>
      <protection hidden="1"/>
    </xf>
    <xf numFmtId="0" fontId="29" fillId="11" borderId="1" xfId="31" applyFont="1" applyFill="1" applyBorder="1" applyAlignment="1" applyProtection="1">
      <alignment horizontal="center" vertical="center" wrapText="1"/>
      <protection hidden="1"/>
    </xf>
    <xf numFmtId="0" fontId="29" fillId="4" borderId="1" xfId="31" applyFont="1" applyFill="1" applyBorder="1" applyAlignment="1" applyProtection="1">
      <alignment vertical="center" wrapText="1"/>
      <protection hidden="1"/>
    </xf>
    <xf numFmtId="0" fontId="29" fillId="13" borderId="1" xfId="31" applyFont="1" applyFill="1" applyBorder="1" applyAlignment="1" applyProtection="1">
      <alignment vertical="center" wrapText="1"/>
      <protection hidden="1"/>
    </xf>
    <xf numFmtId="0" fontId="29" fillId="6" borderId="1" xfId="31" applyFont="1" applyFill="1" applyBorder="1" applyAlignment="1" applyProtection="1">
      <alignment vertical="center" wrapText="1"/>
      <protection hidden="1"/>
    </xf>
    <xf numFmtId="0" fontId="30" fillId="0" borderId="0" xfId="0" applyFont="1"/>
    <xf numFmtId="0" fontId="27" fillId="14" borderId="1" xfId="31" applyFont="1" applyFill="1" applyBorder="1" applyAlignment="1" applyProtection="1">
      <alignment horizontal="center" vertical="center"/>
      <protection hidden="1"/>
    </xf>
    <xf numFmtId="0" fontId="9" fillId="10" borderId="0" xfId="0" applyFont="1" applyFill="1"/>
    <xf numFmtId="0" fontId="9" fillId="10" borderId="0" xfId="1" applyFont="1" applyFill="1"/>
    <xf numFmtId="0" fontId="9" fillId="10" borderId="0" xfId="1" applyFont="1" applyFill="1" applyAlignment="1">
      <alignment horizontal="justify" vertical="center" wrapText="1"/>
    </xf>
    <xf numFmtId="9" fontId="23" fillId="3" borderId="9" xfId="29" applyFont="1" applyFill="1" applyBorder="1" applyAlignment="1">
      <alignment horizontal="left" vertical="center" wrapText="1"/>
    </xf>
    <xf numFmtId="0" fontId="21" fillId="0" borderId="0" xfId="0" applyFont="1" applyAlignment="1">
      <alignment vertical="center" wrapText="1"/>
    </xf>
    <xf numFmtId="0" fontId="27" fillId="11" borderId="1" xfId="31" applyFont="1" applyFill="1" applyBorder="1" applyAlignment="1" applyProtection="1">
      <alignment horizontal="center" vertical="center" wrapText="1"/>
      <protection hidden="1"/>
    </xf>
    <xf numFmtId="0" fontId="18" fillId="2" borderId="13" xfId="0" applyFont="1" applyFill="1" applyBorder="1" applyAlignment="1">
      <alignment vertical="center" wrapText="1"/>
    </xf>
    <xf numFmtId="0" fontId="18" fillId="2" borderId="2" xfId="0" applyFont="1" applyFill="1" applyBorder="1" applyAlignment="1">
      <alignment vertical="center" wrapText="1"/>
    </xf>
    <xf numFmtId="0" fontId="17" fillId="4" borderId="3" xfId="0" applyFont="1" applyFill="1" applyBorder="1" applyAlignment="1">
      <alignment vertical="center" wrapText="1"/>
    </xf>
    <xf numFmtId="0" fontId="17" fillId="5" borderId="7" xfId="0" applyFont="1" applyFill="1" applyBorder="1" applyAlignment="1">
      <alignment vertical="center" wrapText="1"/>
    </xf>
    <xf numFmtId="9" fontId="23" fillId="3" borderId="9" xfId="29" applyFont="1" applyFill="1" applyBorder="1" applyAlignment="1">
      <alignment vertical="center" wrapText="1"/>
    </xf>
    <xf numFmtId="0" fontId="23" fillId="6" borderId="11" xfId="0" applyFont="1" applyFill="1" applyBorder="1" applyAlignment="1">
      <alignment horizontal="left" vertical="center" wrapText="1"/>
    </xf>
    <xf numFmtId="49" fontId="29" fillId="11" borderId="1" xfId="31" applyNumberFormat="1" applyFont="1" applyFill="1" applyBorder="1" applyAlignment="1" applyProtection="1">
      <alignment horizontal="center" vertical="center" wrapText="1"/>
      <protection hidden="1"/>
    </xf>
    <xf numFmtId="0" fontId="9" fillId="10" borderId="0" xfId="0" applyFont="1" applyFill="1" applyAlignment="1">
      <alignment horizontal="center"/>
    </xf>
    <xf numFmtId="0" fontId="9" fillId="10" borderId="0" xfId="1" applyFont="1" applyFill="1" applyAlignment="1">
      <alignment horizontal="center"/>
    </xf>
    <xf numFmtId="0" fontId="25" fillId="8" borderId="0" xfId="0" applyFont="1" applyFill="1" applyAlignment="1">
      <alignment horizontal="left"/>
    </xf>
    <xf numFmtId="0" fontId="18" fillId="0" borderId="1" xfId="0" applyFont="1" applyBorder="1" applyAlignment="1">
      <alignment horizontal="left" vertical="center" wrapText="1"/>
    </xf>
    <xf numFmtId="0" fontId="17" fillId="0" borderId="13" xfId="0" applyFont="1" applyBorder="1" applyAlignment="1">
      <alignment horizontal="center" vertical="center" wrapText="1"/>
    </xf>
    <xf numFmtId="0" fontId="17" fillId="18" borderId="1" xfId="0" applyFont="1" applyFill="1" applyBorder="1" applyAlignment="1">
      <alignment horizontal="center" vertical="center" wrapText="1"/>
    </xf>
    <xf numFmtId="0" fontId="18" fillId="8" borderId="0" xfId="0" applyFont="1" applyFill="1" applyAlignment="1">
      <alignment horizontal="center" vertical="center" textRotation="90" wrapText="1"/>
    </xf>
    <xf numFmtId="0" fontId="18" fillId="8" borderId="0" xfId="0" applyFont="1" applyFill="1" applyAlignment="1">
      <alignment vertical="center" wrapText="1"/>
    </xf>
    <xf numFmtId="0" fontId="18" fillId="8" borderId="0" xfId="0" applyFont="1" applyFill="1" applyAlignment="1">
      <alignment horizontal="center" vertical="center" wrapText="1"/>
    </xf>
    <xf numFmtId="0" fontId="17" fillId="8" borderId="0" xfId="0" applyFont="1" applyFill="1" applyAlignment="1">
      <alignment horizontal="center" vertical="center" wrapText="1"/>
    </xf>
    <xf numFmtId="17" fontId="17" fillId="0" borderId="1" xfId="0" applyNumberFormat="1" applyFont="1" applyBorder="1" applyAlignment="1">
      <alignment horizontal="center" vertical="center" wrapText="1"/>
    </xf>
    <xf numFmtId="0" fontId="24" fillId="15" borderId="0" xfId="0" applyFont="1" applyFill="1" applyAlignment="1">
      <alignment vertical="center"/>
    </xf>
    <xf numFmtId="0" fontId="18" fillId="0" borderId="0" xfId="0" applyFont="1" applyAlignment="1">
      <alignment vertical="center" wrapText="1"/>
    </xf>
    <xf numFmtId="0" fontId="18" fillId="0" borderId="0" xfId="0" applyFont="1" applyAlignment="1">
      <alignment horizontal="center" vertical="center" wrapText="1"/>
    </xf>
    <xf numFmtId="0" fontId="21" fillId="0" borderId="1" xfId="0" applyFont="1" applyBorder="1" applyAlignment="1">
      <alignment horizontal="center" vertical="center"/>
    </xf>
    <xf numFmtId="0" fontId="18" fillId="2"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8" fillId="2"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1" fontId="18" fillId="0" borderId="1" xfId="0" applyNumberFormat="1" applyFont="1" applyBorder="1" applyAlignment="1">
      <alignment horizontal="center" vertical="center" wrapText="1"/>
    </xf>
    <xf numFmtId="9" fontId="23" fillId="4" borderId="9" xfId="29" applyFont="1" applyFill="1" applyBorder="1" applyAlignment="1">
      <alignment horizontal="left" vertical="center" wrapText="1"/>
    </xf>
    <xf numFmtId="9" fontId="23" fillId="4" borderId="9" xfId="29" applyFont="1" applyFill="1" applyBorder="1" applyAlignment="1">
      <alignment vertical="center" wrapText="1"/>
    </xf>
    <xf numFmtId="0" fontId="23" fillId="3" borderId="2" xfId="0" applyFont="1" applyFill="1" applyBorder="1" applyAlignment="1">
      <alignment horizontal="right" vertical="center" wrapText="1"/>
    </xf>
    <xf numFmtId="9" fontId="23" fillId="6" borderId="0" xfId="29" applyFont="1" applyFill="1" applyBorder="1" applyAlignment="1">
      <alignment horizontal="left" vertical="center" wrapText="1"/>
    </xf>
    <xf numFmtId="0" fontId="23" fillId="5" borderId="0" xfId="0" applyFont="1" applyFill="1" applyAlignment="1">
      <alignment horizontal="right" vertical="center" wrapText="1"/>
    </xf>
    <xf numFmtId="9" fontId="18" fillId="6" borderId="0" xfId="29" applyFont="1" applyFill="1" applyBorder="1" applyAlignment="1">
      <alignment horizontal="left" vertical="center" wrapText="1"/>
    </xf>
    <xf numFmtId="9" fontId="23" fillId="4" borderId="9" xfId="29" applyFont="1" applyFill="1" applyBorder="1" applyAlignment="1">
      <alignment horizontal="right" vertical="center" wrapText="1"/>
    </xf>
    <xf numFmtId="0" fontId="18" fillId="2" borderId="5" xfId="0" applyFont="1" applyFill="1" applyBorder="1" applyAlignment="1">
      <alignment horizontal="center" vertical="center" wrapText="1"/>
    </xf>
    <xf numFmtId="0" fontId="0" fillId="8" borderId="4" xfId="0" applyFill="1" applyBorder="1"/>
    <xf numFmtId="0" fontId="17" fillId="4" borderId="10" xfId="0" applyFont="1" applyFill="1" applyBorder="1" applyAlignment="1">
      <alignment horizontal="center" vertical="center" wrapText="1"/>
    </xf>
    <xf numFmtId="9" fontId="23" fillId="6" borderId="4" xfId="29" applyFont="1" applyFill="1" applyBorder="1" applyAlignment="1">
      <alignment horizontal="left" vertical="center" wrapText="1"/>
    </xf>
    <xf numFmtId="0" fontId="17" fillId="6" borderId="8" xfId="0" applyFont="1" applyFill="1" applyBorder="1" applyAlignment="1">
      <alignment horizontal="center" vertical="center" wrapText="1"/>
    </xf>
    <xf numFmtId="0" fontId="17" fillId="6" borderId="0" xfId="0" applyFont="1" applyFill="1" applyAlignment="1">
      <alignment vertical="center" wrapText="1"/>
    </xf>
    <xf numFmtId="0" fontId="23" fillId="6" borderId="0" xfId="0" applyFont="1" applyFill="1" applyAlignment="1">
      <alignment vertical="center" wrapText="1"/>
    </xf>
    <xf numFmtId="0" fontId="18" fillId="6" borderId="0" xfId="0" applyFont="1" applyFill="1" applyAlignment="1">
      <alignment horizontal="right" vertical="center" wrapText="1"/>
    </xf>
    <xf numFmtId="0" fontId="29" fillId="11" borderId="15" xfId="31" applyFont="1" applyFill="1" applyBorder="1" applyAlignment="1" applyProtection="1">
      <alignment horizontal="center" vertical="center" wrapText="1"/>
      <protection hidden="1"/>
    </xf>
    <xf numFmtId="0" fontId="21" fillId="7" borderId="5"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xf>
    <xf numFmtId="0" fontId="0" fillId="0" borderId="4" xfId="0" applyBorder="1"/>
    <xf numFmtId="0" fontId="0" fillId="8" borderId="17" xfId="0" applyFill="1" applyBorder="1"/>
    <xf numFmtId="0" fontId="18" fillId="9" borderId="0" xfId="0" applyFont="1" applyFill="1" applyAlignment="1">
      <alignment horizontal="center" vertical="center" wrapText="1"/>
    </xf>
    <xf numFmtId="0" fontId="17" fillId="9" borderId="0" xfId="0" applyFont="1" applyFill="1" applyAlignment="1">
      <alignment horizontal="center" vertical="center" wrapText="1"/>
    </xf>
    <xf numFmtId="16" fontId="17" fillId="0" borderId="1" xfId="0" applyNumberFormat="1" applyFont="1" applyBorder="1" applyAlignment="1">
      <alignment horizontal="center" vertical="center" wrapText="1"/>
    </xf>
    <xf numFmtId="0" fontId="21" fillId="8" borderId="0" xfId="0" applyFont="1" applyFill="1"/>
    <xf numFmtId="0" fontId="18" fillId="9" borderId="1" xfId="0" applyFont="1" applyFill="1" applyBorder="1" applyAlignment="1">
      <alignment horizontal="center" vertical="center" wrapText="1"/>
    </xf>
    <xf numFmtId="0" fontId="46" fillId="8" borderId="0" xfId="0" applyFont="1" applyFill="1" applyAlignment="1">
      <alignment horizontal="left" vertical="center" wrapText="1"/>
    </xf>
    <xf numFmtId="0" fontId="48" fillId="8" borderId="0" xfId="0" applyFont="1" applyFill="1" applyAlignment="1">
      <alignment horizontal="left" vertical="center" wrapText="1"/>
    </xf>
    <xf numFmtId="0" fontId="42" fillId="8" borderId="0" xfId="0" applyFont="1" applyFill="1" applyAlignment="1">
      <alignment vertical="center" wrapText="1"/>
    </xf>
    <xf numFmtId="0" fontId="0" fillId="9" borderId="0" xfId="0" applyFill="1" applyAlignment="1">
      <alignment vertical="center" wrapText="1"/>
    </xf>
    <xf numFmtId="0" fontId="44" fillId="8" borderId="0" xfId="0" applyFont="1" applyFill="1" applyAlignment="1">
      <alignment horizontal="right" vertical="center" wrapText="1"/>
    </xf>
    <xf numFmtId="14" fontId="44" fillId="8" borderId="0" xfId="0" applyNumberFormat="1" applyFont="1" applyFill="1" applyAlignment="1">
      <alignment horizontal="left" vertical="center" wrapText="1"/>
    </xf>
    <xf numFmtId="0" fontId="45" fillId="8" borderId="0" xfId="0" applyFont="1" applyFill="1" applyAlignment="1">
      <alignment horizontal="right" vertical="center" wrapText="1"/>
    </xf>
    <xf numFmtId="0" fontId="47" fillId="8" borderId="0" xfId="61" applyFont="1" applyFill="1" applyBorder="1" applyAlignment="1">
      <alignment horizontal="left" vertical="center" wrapText="1"/>
    </xf>
    <xf numFmtId="0" fontId="49" fillId="8" borderId="0" xfId="0" applyFont="1" applyFill="1" applyAlignment="1">
      <alignment horizontal="left" vertical="center" wrapText="1"/>
    </xf>
    <xf numFmtId="0" fontId="28" fillId="8" borderId="18" xfId="0" applyFont="1" applyFill="1" applyBorder="1" applyAlignment="1">
      <alignment horizontal="center" vertical="center" wrapText="1"/>
    </xf>
    <xf numFmtId="0" fontId="28" fillId="8" borderId="18" xfId="0" applyFont="1" applyFill="1" applyBorder="1" applyAlignment="1">
      <alignment horizontal="left" vertical="center" wrapText="1"/>
    </xf>
    <xf numFmtId="172" fontId="28" fillId="8" borderId="18" xfId="42" applyNumberFormat="1" applyFont="1" applyFill="1" applyBorder="1" applyAlignment="1">
      <alignment horizontal="center" vertical="center" wrapText="1"/>
    </xf>
    <xf numFmtId="0" fontId="4" fillId="10" borderId="0" xfId="0" applyFont="1" applyFill="1"/>
    <xf numFmtId="0" fontId="28" fillId="8" borderId="18" xfId="33" applyFont="1" applyFill="1" applyBorder="1" applyAlignment="1">
      <alignment horizontal="center" vertical="center" wrapText="1"/>
    </xf>
    <xf numFmtId="0" fontId="28" fillId="10" borderId="0" xfId="0" applyFont="1" applyFill="1"/>
    <xf numFmtId="0" fontId="51" fillId="8" borderId="0" xfId="62" applyNumberFormat="1" applyFont="1" applyFill="1" applyBorder="1"/>
    <xf numFmtId="0" fontId="51" fillId="10" borderId="0" xfId="62" applyNumberFormat="1" applyFont="1" applyFill="1"/>
    <xf numFmtId="0" fontId="52" fillId="8" borderId="0" xfId="62" applyNumberFormat="1" applyFont="1" applyFill="1" applyAlignment="1">
      <alignment horizontal="center" vertical="center" wrapText="1"/>
    </xf>
    <xf numFmtId="0" fontId="51" fillId="10" borderId="0" xfId="62" applyFont="1" applyFill="1"/>
    <xf numFmtId="9" fontId="18" fillId="0" borderId="1" xfId="0" applyNumberFormat="1" applyFont="1" applyBorder="1" applyAlignment="1">
      <alignment horizontal="center" vertical="center" wrapText="1"/>
    </xf>
    <xf numFmtId="9" fontId="17" fillId="3" borderId="1" xfId="29"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9" fontId="17" fillId="4" borderId="1" xfId="29" applyFont="1" applyFill="1" applyBorder="1" applyAlignment="1">
      <alignment horizontal="center" vertical="center" wrapText="1"/>
    </xf>
    <xf numFmtId="9" fontId="17" fillId="6" borderId="1" xfId="29" applyFont="1" applyFill="1" applyBorder="1" applyAlignment="1">
      <alignment horizontal="center" vertical="center" wrapText="1"/>
    </xf>
    <xf numFmtId="9" fontId="17" fillId="4" borderId="1" xfId="0" applyNumberFormat="1" applyFont="1" applyFill="1" applyBorder="1" applyAlignment="1">
      <alignment horizontal="center" vertical="center" wrapText="1"/>
    </xf>
    <xf numFmtId="9" fontId="17" fillId="18" borderId="1" xfId="29" applyFont="1" applyFill="1" applyBorder="1" applyAlignment="1">
      <alignment horizontal="center" vertical="center" wrapText="1"/>
    </xf>
    <xf numFmtId="9" fontId="17" fillId="18" borderId="1" xfId="0" applyNumberFormat="1" applyFont="1" applyFill="1" applyBorder="1" applyAlignment="1">
      <alignment horizontal="center" vertical="center" wrapText="1"/>
    </xf>
    <xf numFmtId="0" fontId="0" fillId="9" borderId="1" xfId="0" applyFill="1" applyBorder="1"/>
    <xf numFmtId="0" fontId="27" fillId="11" borderId="0" xfId="31" applyFont="1" applyFill="1" applyAlignment="1" applyProtection="1">
      <alignment horizontal="center" vertical="center" wrapText="1"/>
      <protection hidden="1"/>
    </xf>
    <xf numFmtId="0" fontId="28" fillId="8" borderId="20" xfId="0" applyFont="1" applyFill="1" applyBorder="1" applyAlignment="1">
      <alignment horizontal="center" vertical="center" wrapText="1"/>
    </xf>
    <xf numFmtId="0" fontId="20" fillId="8" borderId="0" xfId="0" applyFont="1" applyFill="1" applyAlignment="1">
      <alignment horizontal="justify" wrapText="1"/>
    </xf>
    <xf numFmtId="0" fontId="20" fillId="8" borderId="0" xfId="0" applyFont="1" applyFill="1" applyAlignment="1">
      <alignment horizontal="justify"/>
    </xf>
    <xf numFmtId="0" fontId="21" fillId="2" borderId="1" xfId="0" applyFont="1" applyFill="1" applyBorder="1" applyAlignment="1">
      <alignment horizontal="center"/>
    </xf>
    <xf numFmtId="0" fontId="21" fillId="2" borderId="1" xfId="0" applyFont="1" applyFill="1" applyBorder="1" applyAlignment="1">
      <alignment horizontal="center" vertical="center"/>
    </xf>
    <xf numFmtId="9" fontId="0" fillId="8" borderId="1" xfId="0" applyNumberFormat="1" applyFill="1" applyBorder="1" applyAlignment="1">
      <alignment horizontal="center" vertical="center"/>
    </xf>
    <xf numFmtId="0" fontId="21" fillId="12" borderId="1" xfId="0" applyFont="1" applyFill="1" applyBorder="1" applyAlignment="1">
      <alignment horizontal="center" vertical="center"/>
    </xf>
    <xf numFmtId="0" fontId="21" fillId="20" borderId="1" xfId="0" applyFont="1" applyFill="1" applyBorder="1" applyAlignment="1">
      <alignment horizontal="center" vertical="center"/>
    </xf>
    <xf numFmtId="0" fontId="21" fillId="4" borderId="1" xfId="0" applyFont="1" applyFill="1" applyBorder="1" applyAlignment="1">
      <alignment horizontal="center" vertical="center"/>
    </xf>
    <xf numFmtId="0" fontId="21" fillId="18" borderId="1" xfId="0" applyFont="1" applyFill="1" applyBorder="1" applyAlignment="1">
      <alignment horizontal="center" vertical="center"/>
    </xf>
    <xf numFmtId="0" fontId="21" fillId="6" borderId="1" xfId="0" applyFont="1" applyFill="1" applyBorder="1" applyAlignment="1">
      <alignment horizontal="center" vertical="center"/>
    </xf>
    <xf numFmtId="172" fontId="28" fillId="8" borderId="21" xfId="42" applyNumberFormat="1" applyFont="1" applyFill="1" applyBorder="1" applyAlignment="1">
      <alignment horizontal="center" vertical="center" wrapText="1"/>
    </xf>
    <xf numFmtId="0" fontId="9" fillId="10" borderId="0" xfId="1" applyFont="1" applyFill="1" applyAlignment="1">
      <alignment horizontal="center" vertical="center"/>
    </xf>
    <xf numFmtId="0" fontId="4" fillId="7" borderId="0" xfId="0" applyFont="1" applyFill="1"/>
    <xf numFmtId="0" fontId="21" fillId="9" borderId="0" xfId="0" applyFont="1" applyFill="1" applyAlignment="1">
      <alignment horizontal="center" vertical="center"/>
    </xf>
    <xf numFmtId="0" fontId="3" fillId="10" borderId="0" xfId="0" applyFont="1" applyFill="1" applyAlignment="1">
      <alignment horizontal="center" vertical="center"/>
    </xf>
    <xf numFmtId="0" fontId="4" fillId="10" borderId="0" xfId="0" applyFont="1" applyFill="1" applyAlignment="1">
      <alignment horizontal="left" vertical="center"/>
    </xf>
    <xf numFmtId="0" fontId="28" fillId="0" borderId="18" xfId="0" applyFont="1" applyBorder="1" applyAlignment="1">
      <alignment horizontal="left" vertical="center" wrapText="1"/>
    </xf>
    <xf numFmtId="0" fontId="26" fillId="10" borderId="0" xfId="0" applyFont="1" applyFill="1" applyAlignment="1">
      <alignment horizontal="center" vertical="center" wrapText="1"/>
    </xf>
    <xf numFmtId="0" fontId="21" fillId="17" borderId="0" xfId="0" applyFont="1" applyFill="1" applyAlignment="1">
      <alignment horizontal="center" vertical="center"/>
    </xf>
    <xf numFmtId="0" fontId="28" fillId="10" borderId="0" xfId="0" applyFont="1" applyFill="1" applyAlignment="1">
      <alignment horizontal="center" vertical="center"/>
    </xf>
    <xf numFmtId="0" fontId="2" fillId="9" borderId="0" xfId="0" applyFont="1" applyFill="1"/>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16" fontId="2" fillId="0" borderId="0" xfId="0" applyNumberFormat="1" applyFont="1" applyAlignment="1">
      <alignment horizontal="center" vertical="center"/>
    </xf>
    <xf numFmtId="0" fontId="2" fillId="0" borderId="0" xfId="0" applyFont="1"/>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10" borderId="0" xfId="0" applyFont="1" applyFill="1" applyAlignment="1">
      <alignment horizontal="center" vertical="center"/>
    </xf>
    <xf numFmtId="0" fontId="2" fillId="10" borderId="0" xfId="0" applyFont="1" applyFill="1"/>
    <xf numFmtId="0" fontId="2" fillId="10" borderId="0" xfId="0" applyFont="1" applyFill="1" applyAlignment="1">
      <alignment horizontal="center"/>
    </xf>
    <xf numFmtId="0" fontId="2" fillId="10" borderId="0" xfId="0" applyFont="1" applyFill="1" applyAlignment="1">
      <alignment horizontal="left" vertical="center"/>
    </xf>
    <xf numFmtId="0" fontId="2" fillId="7" borderId="0" xfId="0" applyFont="1" applyFill="1" applyAlignment="1">
      <alignment horizontal="center" vertical="center"/>
    </xf>
    <xf numFmtId="0" fontId="2" fillId="7" borderId="0" xfId="0" applyFont="1" applyFill="1"/>
    <xf numFmtId="0" fontId="21" fillId="8" borderId="16" xfId="0" applyFont="1" applyFill="1" applyBorder="1" applyAlignment="1">
      <alignment vertical="center" wrapText="1"/>
    </xf>
    <xf numFmtId="0" fontId="1" fillId="10" borderId="0" xfId="0" applyFont="1" applyFill="1" applyAlignment="1">
      <alignment horizontal="center" vertical="center" wrapText="1"/>
    </xf>
    <xf numFmtId="0" fontId="1" fillId="10" borderId="26" xfId="0" applyFont="1" applyFill="1" applyBorder="1" applyAlignment="1">
      <alignment horizontal="center" vertical="center"/>
    </xf>
    <xf numFmtId="0" fontId="53" fillId="2" borderId="0" xfId="0" applyFont="1" applyFill="1" applyAlignment="1">
      <alignment horizontal="center" vertical="center" wrapText="1"/>
    </xf>
    <xf numFmtId="0" fontId="60" fillId="21" borderId="26"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28" fillId="8" borderId="18" xfId="0" applyFont="1" applyFill="1" applyBorder="1" applyAlignment="1">
      <alignment horizontal="left" vertical="top" wrapText="1"/>
    </xf>
    <xf numFmtId="0" fontId="28" fillId="8" borderId="18" xfId="0" applyFont="1" applyFill="1" applyBorder="1" applyAlignment="1">
      <alignment horizontal="center" vertical="top" wrapText="1"/>
    </xf>
    <xf numFmtId="0" fontId="28" fillId="8" borderId="18" xfId="42" applyFont="1" applyFill="1" applyBorder="1" applyAlignment="1">
      <alignment horizontal="center" vertical="top" wrapText="1"/>
    </xf>
    <xf numFmtId="0" fontId="56" fillId="22" borderId="31" xfId="0" applyFont="1" applyFill="1" applyBorder="1" applyAlignment="1">
      <alignment vertical="top" wrapText="1"/>
    </xf>
    <xf numFmtId="0" fontId="58" fillId="22" borderId="15" xfId="0" applyFont="1" applyFill="1" applyBorder="1" applyAlignment="1">
      <alignment vertical="top" wrapText="1"/>
    </xf>
    <xf numFmtId="172" fontId="28" fillId="8" borderId="18" xfId="0" applyNumberFormat="1" applyFont="1" applyFill="1" applyBorder="1" applyAlignment="1">
      <alignment horizontal="center" vertical="top" wrapText="1"/>
    </xf>
    <xf numFmtId="172" fontId="28" fillId="8" borderId="21" xfId="0" applyNumberFormat="1" applyFont="1" applyFill="1" applyBorder="1" applyAlignment="1">
      <alignment horizontal="center" vertical="top" wrapText="1"/>
    </xf>
    <xf numFmtId="0" fontId="56" fillId="22" borderId="29" xfId="0" applyFont="1" applyFill="1" applyBorder="1" applyAlignment="1">
      <alignment vertical="top" wrapText="1"/>
    </xf>
    <xf numFmtId="0" fontId="56" fillId="22" borderId="30" xfId="0" applyFont="1" applyFill="1" applyBorder="1" applyAlignment="1">
      <alignment vertical="top" wrapText="1"/>
    </xf>
    <xf numFmtId="0" fontId="1" fillId="8" borderId="18" xfId="0" applyFont="1" applyFill="1" applyBorder="1" applyAlignment="1">
      <alignment horizontal="left" vertical="center" wrapText="1"/>
    </xf>
    <xf numFmtId="172" fontId="28" fillId="8" borderId="18" xfId="0" applyNumberFormat="1" applyFont="1" applyFill="1" applyBorder="1" applyAlignment="1">
      <alignment horizontal="left" vertical="top" wrapText="1"/>
    </xf>
    <xf numFmtId="172" fontId="28" fillId="8" borderId="21" xfId="0" applyNumberFormat="1" applyFont="1" applyFill="1" applyBorder="1" applyAlignment="1">
      <alignment horizontal="left" vertical="top" wrapText="1"/>
    </xf>
    <xf numFmtId="0" fontId="56" fillId="22" borderId="32" xfId="0" applyFont="1" applyFill="1" applyBorder="1" applyAlignment="1">
      <alignment vertical="top" wrapText="1"/>
    </xf>
    <xf numFmtId="0" fontId="40" fillId="0" borderId="1" xfId="63" applyFont="1" applyFill="1" applyBorder="1" applyAlignment="1">
      <alignment vertical="top"/>
    </xf>
    <xf numFmtId="0" fontId="56" fillId="22" borderId="29" xfId="0" applyFont="1" applyFill="1" applyBorder="1" applyAlignment="1">
      <alignment horizontal="center" vertical="top" wrapText="1"/>
    </xf>
    <xf numFmtId="0" fontId="40" fillId="0" borderId="0" xfId="63" applyFont="1" applyFill="1" applyBorder="1" applyAlignment="1">
      <alignment horizontal="center" vertical="top"/>
    </xf>
    <xf numFmtId="0" fontId="56" fillId="22" borderId="26" xfId="0" applyFont="1" applyFill="1" applyBorder="1" applyAlignment="1">
      <alignment horizontal="center" vertical="top" wrapText="1"/>
    </xf>
    <xf numFmtId="0" fontId="56" fillId="22" borderId="28" xfId="0" applyFont="1" applyFill="1" applyBorder="1" applyAlignment="1">
      <alignment horizontal="center" vertical="top" wrapText="1"/>
    </xf>
    <xf numFmtId="0" fontId="56" fillId="0" borderId="26" xfId="0" applyFont="1" applyBorder="1" applyAlignment="1">
      <alignment horizontal="center" vertical="top" wrapText="1"/>
    </xf>
    <xf numFmtId="0" fontId="59" fillId="22" borderId="28" xfId="0" applyFont="1" applyFill="1" applyBorder="1" applyAlignment="1">
      <alignment horizontal="center" vertical="top" wrapText="1"/>
    </xf>
    <xf numFmtId="0" fontId="1" fillId="0" borderId="18" xfId="0" applyFont="1" applyBorder="1" applyAlignment="1">
      <alignment horizontal="center" vertical="center" wrapText="1"/>
    </xf>
    <xf numFmtId="0" fontId="59" fillId="22" borderId="30" xfId="0" applyFont="1" applyFill="1" applyBorder="1" applyAlignment="1">
      <alignment vertical="top" wrapText="1"/>
    </xf>
    <xf numFmtId="0" fontId="1" fillId="8" borderId="20" xfId="0" applyFont="1" applyFill="1" applyBorder="1" applyAlignment="1">
      <alignment horizontal="center" vertical="center" wrapText="1"/>
    </xf>
    <xf numFmtId="0" fontId="28" fillId="8" borderId="20" xfId="0" applyFont="1" applyFill="1" applyBorder="1" applyAlignment="1">
      <alignment horizontal="center" vertical="top" wrapText="1"/>
    </xf>
    <xf numFmtId="0" fontId="28" fillId="8" borderId="20" xfId="0" applyFont="1" applyFill="1" applyBorder="1" applyAlignment="1">
      <alignment vertical="top" wrapText="1"/>
    </xf>
    <xf numFmtId="172" fontId="28" fillId="8" borderId="20" xfId="0" applyNumberFormat="1" applyFont="1" applyFill="1" applyBorder="1" applyAlignment="1">
      <alignment horizontal="center" vertical="top" wrapText="1"/>
    </xf>
    <xf numFmtId="172" fontId="28" fillId="8" borderId="24" xfId="0" applyNumberFormat="1" applyFont="1" applyFill="1" applyBorder="1" applyAlignment="1">
      <alignment horizontal="center" vertical="top" wrapText="1"/>
    </xf>
    <xf numFmtId="0" fontId="56" fillId="22" borderId="33" xfId="0" applyFont="1" applyFill="1" applyBorder="1" applyAlignment="1">
      <alignment vertical="top"/>
    </xf>
    <xf numFmtId="0" fontId="28" fillId="8" borderId="21" xfId="0" applyFont="1" applyFill="1" applyBorder="1" applyAlignment="1">
      <alignment horizontal="center" vertical="top" wrapText="1"/>
    </xf>
    <xf numFmtId="0" fontId="28" fillId="8" borderId="18" xfId="0" applyFont="1" applyFill="1" applyBorder="1" applyAlignment="1">
      <alignment horizontal="justify" vertical="top" wrapText="1"/>
    </xf>
    <xf numFmtId="0" fontId="40" fillId="22" borderId="28" xfId="63" applyFont="1" applyFill="1" applyBorder="1" applyAlignment="1">
      <alignment horizontal="center" vertical="top" wrapText="1"/>
    </xf>
    <xf numFmtId="0" fontId="56" fillId="22" borderId="30" xfId="0" applyFont="1" applyFill="1" applyBorder="1" applyAlignment="1">
      <alignment horizontal="center" vertical="top" wrapText="1"/>
    </xf>
    <xf numFmtId="0" fontId="40" fillId="22" borderId="30" xfId="63" applyFont="1" applyFill="1" applyBorder="1" applyAlignment="1">
      <alignment horizontal="center" vertical="top" wrapText="1"/>
    </xf>
    <xf numFmtId="0" fontId="28" fillId="8" borderId="18" xfId="58" applyFont="1" applyFill="1" applyBorder="1" applyAlignment="1">
      <alignment vertical="top" wrapText="1"/>
    </xf>
    <xf numFmtId="0" fontId="58" fillId="22" borderId="30" xfId="0" applyFont="1" applyFill="1" applyBorder="1" applyAlignment="1">
      <alignment horizontal="center" vertical="top" wrapText="1"/>
    </xf>
    <xf numFmtId="0" fontId="56" fillId="22" borderId="34" xfId="0" applyFont="1" applyFill="1" applyBorder="1" applyAlignment="1">
      <alignment vertical="center" wrapText="1"/>
    </xf>
    <xf numFmtId="0" fontId="40" fillId="0" borderId="1" xfId="63" applyFont="1" applyFill="1" applyBorder="1" applyAlignment="1">
      <alignment vertical="center" wrapText="1"/>
    </xf>
    <xf numFmtId="0" fontId="56" fillId="0" borderId="29" xfId="0" applyFont="1" applyBorder="1" applyAlignment="1">
      <alignment vertical="center" wrapText="1"/>
    </xf>
    <xf numFmtId="0" fontId="40" fillId="0" borderId="0" xfId="63" applyFont="1" applyAlignment="1">
      <alignment horizontal="center" vertical="center" wrapText="1"/>
    </xf>
    <xf numFmtId="0" fontId="1" fillId="8" borderId="27"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56" fillId="22" borderId="26" xfId="0" applyFont="1" applyFill="1" applyBorder="1" applyAlignment="1">
      <alignment horizontal="center" vertical="center" wrapText="1"/>
    </xf>
    <xf numFmtId="0" fontId="40" fillId="0" borderId="0" xfId="63" applyFont="1" applyFill="1" applyBorder="1" applyAlignment="1">
      <alignment horizontal="center" vertical="center"/>
    </xf>
    <xf numFmtId="0" fontId="56" fillId="22" borderId="30" xfId="0" applyFont="1" applyFill="1" applyBorder="1" applyAlignment="1">
      <alignment horizontal="center" vertical="center" wrapText="1"/>
    </xf>
    <xf numFmtId="0" fontId="56" fillId="22" borderId="35" xfId="0" applyFont="1" applyFill="1" applyBorder="1" applyAlignment="1">
      <alignment horizontal="center" vertical="center" wrapText="1"/>
    </xf>
    <xf numFmtId="0" fontId="40" fillId="8" borderId="0" xfId="61" applyFill="1" applyBorder="1" applyAlignment="1">
      <alignment horizontal="left" vertical="center" wrapText="1"/>
    </xf>
    <xf numFmtId="0" fontId="43" fillId="8" borderId="0" xfId="0" applyFont="1" applyFill="1" applyAlignment="1">
      <alignment horizontal="center" vertical="center" wrapText="1"/>
    </xf>
    <xf numFmtId="0" fontId="46" fillId="8" borderId="0" xfId="0" applyFont="1" applyFill="1" applyAlignment="1">
      <alignment horizontal="left" vertical="center" wrapText="1"/>
    </xf>
    <xf numFmtId="0" fontId="41" fillId="8" borderId="0" xfId="0" applyFont="1" applyFill="1" applyAlignment="1">
      <alignment horizontal="center" vertical="center" wrapText="1"/>
    </xf>
    <xf numFmtId="0" fontId="47" fillId="8" borderId="0" xfId="61" applyFont="1" applyFill="1" applyBorder="1" applyAlignment="1">
      <alignment horizontal="left" vertical="center" wrapText="1"/>
    </xf>
    <xf numFmtId="0" fontId="0" fillId="0" borderId="0" xfId="0" applyAlignment="1">
      <alignment vertical="center" wrapText="1"/>
    </xf>
    <xf numFmtId="0" fontId="48" fillId="8" borderId="0" xfId="0" applyFont="1" applyFill="1" applyAlignment="1">
      <alignment horizontal="left" vertical="center" wrapText="1"/>
    </xf>
    <xf numFmtId="0" fontId="42" fillId="19" borderId="0" xfId="0" applyFont="1" applyFill="1" applyAlignment="1">
      <alignment horizontal="center" vertical="center" wrapText="1"/>
    </xf>
    <xf numFmtId="0" fontId="2" fillId="8" borderId="13"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53" fillId="2" borderId="3" xfId="0" applyFont="1" applyFill="1" applyBorder="1" applyAlignment="1">
      <alignment horizontal="center"/>
    </xf>
    <xf numFmtId="0" fontId="53" fillId="2" borderId="0" xfId="0" applyFont="1" applyFill="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18" fillId="0" borderId="1" xfId="0" applyFont="1" applyBorder="1" applyAlignment="1">
      <alignment horizontal="center" vertical="center" wrapText="1"/>
    </xf>
    <xf numFmtId="0" fontId="18" fillId="0" borderId="5"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6" xfId="0" applyFont="1" applyBorder="1" applyAlignment="1">
      <alignment horizontal="center" vertical="center" textRotation="90" wrapText="1"/>
    </xf>
    <xf numFmtId="0" fontId="37"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25" fillId="8" borderId="0" xfId="0" applyFont="1" applyFill="1" applyAlignment="1">
      <alignment horizontal="left"/>
    </xf>
    <xf numFmtId="0" fontId="20" fillId="8" borderId="0" xfId="0" applyFont="1" applyFill="1" applyAlignment="1">
      <alignment horizontal="justify" wrapText="1"/>
    </xf>
    <xf numFmtId="0" fontId="20" fillId="8" borderId="0" xfId="0" applyFont="1" applyFill="1" applyAlignment="1">
      <alignment horizontal="justify"/>
    </xf>
    <xf numFmtId="0" fontId="18" fillId="7" borderId="1" xfId="0" applyFont="1" applyFill="1" applyBorder="1" applyAlignment="1">
      <alignment horizontal="center" vertical="center" wrapText="1"/>
    </xf>
    <xf numFmtId="0" fontId="38" fillId="8" borderId="0" xfId="0" applyFont="1" applyFill="1" applyAlignment="1">
      <alignment horizontal="left"/>
    </xf>
    <xf numFmtId="0" fontId="20" fillId="8" borderId="0" xfId="0" applyFont="1" applyFill="1" applyAlignment="1">
      <alignment horizontal="left" vertical="top" wrapText="1"/>
    </xf>
    <xf numFmtId="0" fontId="19" fillId="8" borderId="0" xfId="0" applyFont="1" applyFill="1" applyAlignment="1">
      <alignment horizontal="center" vertical="center"/>
    </xf>
    <xf numFmtId="0" fontId="35" fillId="8" borderId="0" xfId="0" applyFont="1" applyFill="1" applyAlignment="1">
      <alignment horizontal="center" vertical="center"/>
    </xf>
    <xf numFmtId="0" fontId="36" fillId="8" borderId="0" xfId="0" applyFont="1" applyFill="1" applyAlignment="1">
      <alignment horizontal="left"/>
    </xf>
    <xf numFmtId="0" fontId="40" fillId="8" borderId="0" xfId="61" applyFill="1" applyAlignment="1">
      <alignment horizontal="left"/>
    </xf>
    <xf numFmtId="0" fontId="20" fillId="8" borderId="0" xfId="0" applyFont="1" applyFill="1" applyAlignment="1">
      <alignment horizontal="left"/>
    </xf>
    <xf numFmtId="0" fontId="21" fillId="2" borderId="1" xfId="0" applyFont="1" applyFill="1" applyBorder="1" applyAlignment="1">
      <alignment horizontal="center"/>
    </xf>
    <xf numFmtId="0" fontId="2" fillId="8" borderId="1" xfId="0" applyFont="1" applyFill="1" applyBorder="1" applyAlignment="1">
      <alignment horizontal="justify" vertical="center" wrapText="1"/>
    </xf>
    <xf numFmtId="0" fontId="0" fillId="8" borderId="1" xfId="0" applyFill="1" applyBorder="1" applyAlignment="1">
      <alignment horizontal="justify" vertical="center" wrapText="1"/>
    </xf>
    <xf numFmtId="0" fontId="2" fillId="8" borderId="13" xfId="0" applyFont="1" applyFill="1" applyBorder="1" applyAlignment="1">
      <alignment horizontal="justify" vertical="center" wrapText="1"/>
    </xf>
    <xf numFmtId="0" fontId="0" fillId="8" borderId="14" xfId="0" applyFill="1" applyBorder="1" applyAlignment="1">
      <alignment horizontal="justify" vertical="center" wrapText="1"/>
    </xf>
    <xf numFmtId="0" fontId="0" fillId="8" borderId="15" xfId="0" applyFill="1" applyBorder="1" applyAlignment="1">
      <alignment horizontal="justify" vertical="center" wrapText="1"/>
    </xf>
    <xf numFmtId="0" fontId="53" fillId="2" borderId="1" xfId="0" applyFont="1" applyFill="1" applyBorder="1" applyAlignment="1">
      <alignment horizontal="center"/>
    </xf>
    <xf numFmtId="0" fontId="37" fillId="9" borderId="0" xfId="0" applyFont="1" applyFill="1" applyAlignment="1">
      <alignment horizontal="center" vertical="center" wrapText="1"/>
    </xf>
    <xf numFmtId="0" fontId="18" fillId="9" borderId="0" xfId="0" applyFont="1" applyFill="1" applyAlignment="1">
      <alignment horizontal="center" vertical="center" textRotation="90" wrapText="1"/>
    </xf>
    <xf numFmtId="0" fontId="18" fillId="9" borderId="0" xfId="0" applyFont="1" applyFill="1" applyAlignment="1">
      <alignment horizontal="center" vertical="center" wrapText="1"/>
    </xf>
    <xf numFmtId="0" fontId="20" fillId="8" borderId="13" xfId="0" applyFont="1" applyFill="1" applyBorder="1" applyAlignment="1">
      <alignment horizontal="center" vertical="top" wrapText="1"/>
    </xf>
    <xf numFmtId="0" fontId="20" fillId="8" borderId="14" xfId="0" applyFont="1" applyFill="1" applyBorder="1" applyAlignment="1">
      <alignment horizontal="center" vertical="top" wrapText="1"/>
    </xf>
    <xf numFmtId="0" fontId="20" fillId="8" borderId="15" xfId="0" applyFont="1" applyFill="1" applyBorder="1" applyAlignment="1">
      <alignment horizontal="center" vertical="top" wrapText="1"/>
    </xf>
    <xf numFmtId="0" fontId="18"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2" fillId="8" borderId="0" xfId="0" applyFont="1" applyFill="1" applyAlignment="1">
      <alignment horizontal="center" vertical="center"/>
    </xf>
    <xf numFmtId="0" fontId="21" fillId="2" borderId="5"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3" fillId="5" borderId="0" xfId="0" applyFont="1" applyFill="1" applyAlignment="1">
      <alignment horizontal="right" vertical="center" wrapText="1"/>
    </xf>
    <xf numFmtId="9" fontId="18" fillId="5" borderId="0" xfId="29" applyFont="1" applyFill="1" applyBorder="1" applyAlignment="1">
      <alignment horizontal="left"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21" fillId="2" borderId="13" xfId="0" applyFont="1" applyFill="1" applyBorder="1" applyAlignment="1">
      <alignment horizontal="right" vertical="center"/>
    </xf>
    <xf numFmtId="0" fontId="21" fillId="2" borderId="14" xfId="0" applyFont="1" applyFill="1" applyBorder="1" applyAlignment="1">
      <alignment horizontal="right" vertical="center"/>
    </xf>
    <xf numFmtId="0" fontId="21" fillId="2" borderId="15" xfId="0" applyFont="1" applyFill="1" applyBorder="1" applyAlignment="1">
      <alignment horizontal="right" vertical="center"/>
    </xf>
    <xf numFmtId="0" fontId="18" fillId="2" borderId="1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9" fontId="23" fillId="3" borderId="9" xfId="29" applyFont="1" applyFill="1" applyBorder="1" applyAlignment="1">
      <alignment horizontal="left" vertical="center" wrapText="1"/>
    </xf>
    <xf numFmtId="0" fontId="17" fillId="4" borderId="0" xfId="0" applyFont="1" applyFill="1" applyAlignment="1">
      <alignment horizontal="center" vertical="center" wrapText="1"/>
    </xf>
    <xf numFmtId="0" fontId="17" fillId="5" borderId="0" xfId="0" applyFont="1" applyFill="1" applyAlignment="1">
      <alignment horizontal="center" vertical="center" wrapText="1"/>
    </xf>
    <xf numFmtId="0" fontId="23" fillId="6" borderId="0" xfId="0" applyFont="1" applyFill="1" applyAlignment="1">
      <alignment horizontal="center" vertical="center" wrapText="1"/>
    </xf>
    <xf numFmtId="0" fontId="0" fillId="8" borderId="5" xfId="0" applyFill="1" applyBorder="1" applyAlignment="1">
      <alignment horizontal="center" vertical="center"/>
    </xf>
    <xf numFmtId="0" fontId="0" fillId="8" borderId="12" xfId="0" applyFill="1" applyBorder="1" applyAlignment="1">
      <alignment horizontal="center" vertical="center"/>
    </xf>
    <xf numFmtId="0" fontId="0" fillId="8" borderId="6" xfId="0" applyFill="1" applyBorder="1" applyAlignment="1">
      <alignment horizontal="center" vertical="center"/>
    </xf>
    <xf numFmtId="9" fontId="17" fillId="6" borderId="13" xfId="29" applyFont="1" applyFill="1" applyBorder="1" applyAlignment="1">
      <alignment horizontal="center" vertical="center" wrapText="1"/>
    </xf>
    <xf numFmtId="9" fontId="17" fillId="6" borderId="14" xfId="29" applyFont="1" applyFill="1" applyBorder="1" applyAlignment="1">
      <alignment horizontal="center" vertical="center" wrapText="1"/>
    </xf>
    <xf numFmtId="0" fontId="21" fillId="2" borderId="13" xfId="0" applyFont="1" applyFill="1" applyBorder="1" applyAlignment="1">
      <alignment horizontal="right"/>
    </xf>
    <xf numFmtId="0" fontId="21" fillId="2" borderId="14" xfId="0" applyFont="1" applyFill="1" applyBorder="1" applyAlignment="1">
      <alignment horizontal="right"/>
    </xf>
    <xf numFmtId="0" fontId="21" fillId="2" borderId="15" xfId="0" applyFont="1" applyFill="1" applyBorder="1" applyAlignment="1">
      <alignment horizontal="right"/>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4" fillId="15" borderId="16" xfId="0" applyFont="1" applyFill="1" applyBorder="1" applyAlignment="1">
      <alignment horizontal="center" vertical="center"/>
    </xf>
    <xf numFmtId="0" fontId="24" fillId="15" borderId="0" xfId="0" applyFont="1" applyFill="1" applyAlignment="1">
      <alignment horizontal="center" vertical="center"/>
    </xf>
    <xf numFmtId="0" fontId="31" fillId="2" borderId="1" xfId="31" applyFont="1" applyFill="1" applyBorder="1" applyAlignment="1" applyProtection="1">
      <alignment horizontal="center" vertical="center"/>
      <protection hidden="1"/>
    </xf>
    <xf numFmtId="0" fontId="0" fillId="8" borderId="1" xfId="0" applyFill="1" applyBorder="1" applyAlignment="1">
      <alignment horizontal="center"/>
    </xf>
    <xf numFmtId="0" fontId="18" fillId="3" borderId="13"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7" fillId="3" borderId="13"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7" fillId="3" borderId="15" xfId="0" applyFont="1" applyFill="1" applyBorder="1" applyAlignment="1">
      <alignment horizontal="left" vertical="center" wrapText="1"/>
    </xf>
    <xf numFmtId="9" fontId="17" fillId="3" borderId="13" xfId="29" applyFont="1" applyFill="1" applyBorder="1" applyAlignment="1">
      <alignment horizontal="center" vertical="center" wrapText="1"/>
    </xf>
    <xf numFmtId="9" fontId="17" fillId="3" borderId="14" xfId="29"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7" fillId="4" borderId="13"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17" fillId="4" borderId="15" xfId="0" applyFont="1" applyFill="1" applyBorder="1" applyAlignment="1">
      <alignment horizontal="left" vertical="center" wrapText="1"/>
    </xf>
    <xf numFmtId="9" fontId="17" fillId="4" borderId="13" xfId="29" applyFont="1" applyFill="1" applyBorder="1" applyAlignment="1">
      <alignment horizontal="center" vertical="center" wrapText="1"/>
    </xf>
    <xf numFmtId="9" fontId="17" fillId="4" borderId="14" xfId="29"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7" fillId="5" borderId="13" xfId="0" applyFont="1" applyFill="1" applyBorder="1" applyAlignment="1">
      <alignment horizontal="left" vertical="center" wrapText="1"/>
    </xf>
    <xf numFmtId="0" fontId="17" fillId="5" borderId="14" xfId="0" applyFont="1" applyFill="1" applyBorder="1" applyAlignment="1">
      <alignment horizontal="left" vertical="center" wrapText="1"/>
    </xf>
    <xf numFmtId="0" fontId="17" fillId="5" borderId="15" xfId="0" applyFont="1" applyFill="1" applyBorder="1" applyAlignment="1">
      <alignment horizontal="left" vertical="center" wrapText="1"/>
    </xf>
    <xf numFmtId="9" fontId="17" fillId="5" borderId="13" xfId="29" applyFont="1" applyFill="1" applyBorder="1" applyAlignment="1">
      <alignment horizontal="center" vertical="center" wrapText="1"/>
    </xf>
    <xf numFmtId="9" fontId="17" fillId="5" borderId="14" xfId="29"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7" fillId="6" borderId="13" xfId="0" applyFont="1" applyFill="1" applyBorder="1" applyAlignment="1">
      <alignment horizontal="left" vertical="center" wrapText="1"/>
    </xf>
    <xf numFmtId="0" fontId="17" fillId="6" borderId="14" xfId="0" applyFont="1" applyFill="1" applyBorder="1" applyAlignment="1">
      <alignment horizontal="left" vertical="center" wrapText="1"/>
    </xf>
    <xf numFmtId="0" fontId="17" fillId="6" borderId="15" xfId="0" applyFont="1" applyFill="1" applyBorder="1" applyAlignment="1">
      <alignment horizontal="left" vertical="center" wrapText="1"/>
    </xf>
    <xf numFmtId="0" fontId="17" fillId="5" borderId="11" xfId="0" applyFont="1" applyFill="1" applyBorder="1" applyAlignment="1">
      <alignment horizontal="center" vertical="center" wrapText="1"/>
    </xf>
    <xf numFmtId="9" fontId="23" fillId="5" borderId="0" xfId="29" applyFont="1" applyFill="1" applyBorder="1" applyAlignment="1">
      <alignment horizontal="left" vertical="center" wrapText="1"/>
    </xf>
    <xf numFmtId="0" fontId="18" fillId="2" borderId="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7" fillId="3" borderId="0" xfId="0" applyFont="1" applyFill="1" applyAlignment="1">
      <alignment horizontal="center" vertical="center" wrapText="1"/>
    </xf>
    <xf numFmtId="0" fontId="23" fillId="5" borderId="0" xfId="0" applyFont="1" applyFill="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24" fillId="15" borderId="16" xfId="0" applyFont="1" applyFill="1" applyBorder="1" applyAlignment="1">
      <alignment horizontal="center" vertical="center" wrapText="1"/>
    </xf>
    <xf numFmtId="0" fontId="24" fillId="15" borderId="0" xfId="0" applyFont="1" applyFill="1" applyAlignment="1">
      <alignment horizontal="center" vertical="center" wrapText="1"/>
    </xf>
    <xf numFmtId="0" fontId="23" fillId="6" borderId="11" xfId="0" applyFont="1" applyFill="1" applyBorder="1" applyAlignment="1">
      <alignment horizontal="right" vertical="center" wrapText="1"/>
    </xf>
    <xf numFmtId="0" fontId="18" fillId="3"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1" fillId="2" borderId="1" xfId="0" applyFont="1" applyFill="1" applyBorder="1" applyAlignment="1">
      <alignment horizontal="right"/>
    </xf>
    <xf numFmtId="0" fontId="17" fillId="0" borderId="1" xfId="0" applyFont="1" applyBorder="1" applyAlignment="1">
      <alignment horizontal="center" vertical="center" wrapText="1"/>
    </xf>
    <xf numFmtId="0" fontId="17"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33" fillId="8" borderId="0" xfId="0" applyFont="1" applyFill="1" applyAlignment="1">
      <alignment horizontal="center" vertical="center"/>
    </xf>
    <xf numFmtId="0" fontId="32" fillId="8" borderId="0" xfId="0" applyFont="1" applyFill="1" applyAlignment="1">
      <alignment horizontal="center" vertical="center"/>
    </xf>
    <xf numFmtId="0" fontId="18" fillId="2"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31" fillId="2" borderId="6" xfId="31" applyFont="1" applyFill="1" applyBorder="1" applyAlignment="1" applyProtection="1">
      <alignment horizontal="center" vertical="center"/>
      <protection hidden="1"/>
    </xf>
    <xf numFmtId="0" fontId="21" fillId="0" borderId="0" xfId="0" applyFont="1" applyAlignment="1">
      <alignment horizontal="center" vertical="center" wrapText="1"/>
    </xf>
    <xf numFmtId="0" fontId="29" fillId="11" borderId="5" xfId="31" applyFont="1" applyFill="1" applyBorder="1" applyAlignment="1" applyProtection="1">
      <alignment horizontal="center" vertical="center" wrapText="1"/>
      <protection hidden="1"/>
    </xf>
    <xf numFmtId="0" fontId="29" fillId="11" borderId="6" xfId="31" applyFont="1" applyFill="1" applyBorder="1" applyAlignment="1" applyProtection="1">
      <alignment horizontal="center" vertical="center" wrapText="1"/>
      <protection hidden="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21" fillId="16" borderId="18" xfId="0" applyFont="1" applyFill="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8" borderId="0" xfId="0" applyFont="1" applyFill="1" applyAlignment="1">
      <alignment horizontal="center" vertical="center" wrapText="1"/>
    </xf>
    <xf numFmtId="0" fontId="21" fillId="8" borderId="0" xfId="0" applyFont="1" applyFill="1" applyAlignment="1">
      <alignment horizontal="center" vertical="center" wrapText="1"/>
    </xf>
    <xf numFmtId="0" fontId="21" fillId="21" borderId="5" xfId="0" applyFont="1" applyFill="1" applyBorder="1" applyAlignment="1">
      <alignment horizontal="center" vertical="center"/>
    </xf>
    <xf numFmtId="49" fontId="21" fillId="2" borderId="18" xfId="0" applyNumberFormat="1" applyFont="1" applyFill="1" applyBorder="1" applyAlignment="1">
      <alignment horizontal="center" vertical="center" wrapText="1"/>
    </xf>
    <xf numFmtId="0" fontId="21" fillId="16" borderId="20" xfId="0" applyFont="1" applyFill="1" applyBorder="1" applyAlignment="1">
      <alignment horizontal="center" vertical="center" wrapText="1"/>
    </xf>
    <xf numFmtId="0" fontId="21" fillId="16" borderId="19" xfId="0" applyFont="1" applyFill="1" applyBorder="1" applyAlignment="1">
      <alignment horizontal="center" vertical="center" wrapText="1"/>
    </xf>
    <xf numFmtId="0" fontId="21" fillId="16" borderId="36" xfId="0" applyFont="1" applyFill="1" applyBorder="1" applyAlignment="1">
      <alignment horizontal="center" vertical="center" wrapText="1"/>
    </xf>
    <xf numFmtId="0" fontId="21" fillId="16" borderId="3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27" fillId="16" borderId="37" xfId="0" applyFont="1" applyFill="1" applyBorder="1" applyAlignment="1">
      <alignment horizontal="center" vertical="center" wrapText="1"/>
    </xf>
    <xf numFmtId="0" fontId="27" fillId="9" borderId="24"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27" fillId="9" borderId="38" xfId="0" applyFont="1" applyFill="1" applyBorder="1" applyAlignment="1">
      <alignment horizontal="center" vertical="center" wrapText="1"/>
    </xf>
    <xf numFmtId="0" fontId="27" fillId="17" borderId="20" xfId="0" applyFont="1" applyFill="1" applyBorder="1" applyAlignment="1">
      <alignment horizontal="center" vertical="center" wrapText="1"/>
    </xf>
    <xf numFmtId="0" fontId="27" fillId="17" borderId="39" xfId="0" applyFont="1" applyFill="1" applyBorder="1" applyAlignment="1">
      <alignment horizontal="center" vertical="center" wrapText="1"/>
    </xf>
    <xf numFmtId="0" fontId="27" fillId="17" borderId="19"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53" fillId="2" borderId="0" xfId="0" applyFont="1" applyFill="1" applyAlignment="1">
      <alignment horizontal="center" vertical="center" wrapText="1"/>
    </xf>
  </cellXfs>
  <cellStyles count="64">
    <cellStyle name="Euro" xfId="2" xr:uid="{00000000-0005-0000-0000-000000000000}"/>
    <cellStyle name="Hipervínculo" xfId="61" builtinId="8"/>
    <cellStyle name="Hyperlink" xfId="63" xr:uid="{00000000-000B-0000-0000-000008000000}"/>
    <cellStyle name="Millares [0] 2" xfId="3" xr:uid="{00000000-0005-0000-0000-000002000000}"/>
    <cellStyle name="Millares [0] 3" xfId="4" xr:uid="{00000000-0005-0000-0000-000003000000}"/>
    <cellStyle name="Millares [0] 4" xfId="5" xr:uid="{00000000-0005-0000-0000-000004000000}"/>
    <cellStyle name="Millares 10" xfId="6" xr:uid="{00000000-0005-0000-0000-000005000000}"/>
    <cellStyle name="Millares 11" xfId="7" xr:uid="{00000000-0005-0000-0000-000006000000}"/>
    <cellStyle name="Millares 12" xfId="8" xr:uid="{00000000-0005-0000-0000-000007000000}"/>
    <cellStyle name="Millares 13" xfId="9" xr:uid="{00000000-0005-0000-0000-000008000000}"/>
    <cellStyle name="Millares 14" xfId="10" xr:uid="{00000000-0005-0000-0000-000009000000}"/>
    <cellStyle name="Millares 15" xfId="11" xr:uid="{00000000-0005-0000-0000-00000A000000}"/>
    <cellStyle name="Millares 16" xfId="12" xr:uid="{00000000-0005-0000-0000-00000B000000}"/>
    <cellStyle name="Millares 2" xfId="13" xr:uid="{00000000-0005-0000-0000-00000C000000}"/>
    <cellStyle name="Millares 3" xfId="14" xr:uid="{00000000-0005-0000-0000-00000D000000}"/>
    <cellStyle name="Millares 4" xfId="15" xr:uid="{00000000-0005-0000-0000-00000E000000}"/>
    <cellStyle name="Millares 5" xfId="16" xr:uid="{00000000-0005-0000-0000-00000F000000}"/>
    <cellStyle name="Millares 6" xfId="17" xr:uid="{00000000-0005-0000-0000-000010000000}"/>
    <cellStyle name="Millares 7" xfId="18" xr:uid="{00000000-0005-0000-0000-000011000000}"/>
    <cellStyle name="Millares 8" xfId="19" xr:uid="{00000000-0005-0000-0000-000012000000}"/>
    <cellStyle name="Millares 9" xfId="20" xr:uid="{00000000-0005-0000-0000-000013000000}"/>
    <cellStyle name="Moneda 2" xfId="21" xr:uid="{00000000-0005-0000-0000-000014000000}"/>
    <cellStyle name="Moneda 3" xfId="22" xr:uid="{00000000-0005-0000-0000-000015000000}"/>
    <cellStyle name="Moneda 4" xfId="23" xr:uid="{00000000-0005-0000-0000-000016000000}"/>
    <cellStyle name="Moneda 5" xfId="35" xr:uid="{00000000-0005-0000-0000-000017000000}"/>
    <cellStyle name="Moneda 6" xfId="43" xr:uid="{00000000-0005-0000-0000-000018000000}"/>
    <cellStyle name="Moneda 7" xfId="50" xr:uid="{00000000-0005-0000-0000-000019000000}"/>
    <cellStyle name="Moneda 8" xfId="56" xr:uid="{00000000-0005-0000-0000-00001A000000}"/>
    <cellStyle name="Normal" xfId="0" builtinId="0"/>
    <cellStyle name="Normal 2" xfId="1" xr:uid="{00000000-0005-0000-0000-00001C000000}"/>
    <cellStyle name="Normal 2 2" xfId="34" xr:uid="{00000000-0005-0000-0000-00001D000000}"/>
    <cellStyle name="Normal 2 3" xfId="42" xr:uid="{00000000-0005-0000-0000-00001E000000}"/>
    <cellStyle name="Normal 2 4" xfId="49" xr:uid="{00000000-0005-0000-0000-00001F000000}"/>
    <cellStyle name="Normal 2 5" xfId="59" xr:uid="{00000000-0005-0000-0000-000020000000}"/>
    <cellStyle name="Normal 3" xfId="24" xr:uid="{00000000-0005-0000-0000-000021000000}"/>
    <cellStyle name="Normal 4" xfId="25" xr:uid="{00000000-0005-0000-0000-000022000000}"/>
    <cellStyle name="Normal 5" xfId="30" xr:uid="{00000000-0005-0000-0000-000023000000}"/>
    <cellStyle name="Normal 5 2" xfId="37" xr:uid="{00000000-0005-0000-0000-000024000000}"/>
    <cellStyle name="Normal 5 2 2" xfId="55" xr:uid="{00000000-0005-0000-0000-000025000000}"/>
    <cellStyle name="Normal 5 3" xfId="45" xr:uid="{00000000-0005-0000-0000-000026000000}"/>
    <cellStyle name="Normal 5 4" xfId="52" xr:uid="{00000000-0005-0000-0000-000027000000}"/>
    <cellStyle name="Normal 6" xfId="31" xr:uid="{00000000-0005-0000-0000-000028000000}"/>
    <cellStyle name="Normal 6 2" xfId="38" xr:uid="{00000000-0005-0000-0000-000029000000}"/>
    <cellStyle name="Normal 6 3" xfId="46" xr:uid="{00000000-0005-0000-0000-00002A000000}"/>
    <cellStyle name="Normal 6 4" xfId="53" xr:uid="{00000000-0005-0000-0000-00002B000000}"/>
    <cellStyle name="Normal 7" xfId="33" xr:uid="{00000000-0005-0000-0000-00002C000000}"/>
    <cellStyle name="Normal 7 2" xfId="40" xr:uid="{00000000-0005-0000-0000-00002D000000}"/>
    <cellStyle name="Normal 7 3" xfId="48" xr:uid="{00000000-0005-0000-0000-00002E000000}"/>
    <cellStyle name="Normal 7 4" xfId="60" xr:uid="{00000000-0005-0000-0000-00002F000000}"/>
    <cellStyle name="Normal 8" xfId="41" xr:uid="{00000000-0005-0000-0000-000030000000}"/>
    <cellStyle name="Normal 8 2" xfId="58" xr:uid="{00000000-0005-0000-0000-000031000000}"/>
    <cellStyle name="Normal 8 3" xfId="62" xr:uid="{B1E68B3C-D42C-499D-826E-A1DCF25BA553}"/>
    <cellStyle name="Porcentaje" xfId="29" builtinId="5"/>
    <cellStyle name="Porcentaje 2" xfId="32" xr:uid="{00000000-0005-0000-0000-000033000000}"/>
    <cellStyle name="Porcentaje 2 2" xfId="39" xr:uid="{00000000-0005-0000-0000-000034000000}"/>
    <cellStyle name="Porcentaje 2 3" xfId="47" xr:uid="{00000000-0005-0000-0000-000035000000}"/>
    <cellStyle name="Porcentaje 2 4" xfId="54" xr:uid="{00000000-0005-0000-0000-000036000000}"/>
    <cellStyle name="Porcentaje 3" xfId="36" xr:uid="{00000000-0005-0000-0000-000037000000}"/>
    <cellStyle name="Porcentaje 4" xfId="44" xr:uid="{00000000-0005-0000-0000-000038000000}"/>
    <cellStyle name="Porcentaje 5" xfId="51" xr:uid="{00000000-0005-0000-0000-000039000000}"/>
    <cellStyle name="Porcentaje 6" xfId="57" xr:uid="{00000000-0005-0000-0000-00003A000000}"/>
    <cellStyle name="Porcentual 2" xfId="26" xr:uid="{00000000-0005-0000-0000-00003B000000}"/>
    <cellStyle name="Porcentual 3" xfId="27" xr:uid="{00000000-0005-0000-0000-00003C000000}"/>
    <cellStyle name="Porcentual 4" xfId="28" xr:uid="{00000000-0005-0000-0000-00003D000000}"/>
  </cellStyles>
  <dxfs count="204">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66FF33"/>
        </patternFill>
      </fill>
    </dxf>
    <dxf>
      <fill>
        <patternFill>
          <bgColor rgb="FFFF9966"/>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66FF33"/>
        </patternFill>
      </fill>
    </dxf>
    <dxf>
      <fill>
        <patternFill>
          <bgColor rgb="FFFFFF00"/>
        </patternFill>
      </fill>
    </dxf>
    <dxf>
      <fill>
        <patternFill>
          <bgColor rgb="FFFFC000"/>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66FF33"/>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66FF33"/>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66FF33"/>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C000"/>
        </patternFill>
      </fill>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7FF"/>
      <color rgb="FFE5FFE5"/>
      <color rgb="FFFFDDEE"/>
      <color rgb="FFF2FFE5"/>
      <color rgb="FFD8E3FC"/>
      <color rgb="FFFF9966"/>
      <color rgb="FF66FF33"/>
      <color rgb="FFFFF3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0A2-4198-8C7A-11810BBCD57D}"/>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0A2-4198-8C7A-11810BBCD57D}"/>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0A2-4198-8C7A-11810BBCD57D}"/>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0A2-4198-8C7A-11810BBCD57D}"/>
              </c:ext>
            </c:extLst>
          </c:dPt>
          <c:dLbls>
            <c:dLbl>
              <c:idx val="0"/>
              <c:layout>
                <c:manualLayout>
                  <c:x val="-2.188715244037109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A2-4198-8C7A-11810BBCD57D}"/>
                </c:ext>
              </c:extLst>
            </c:dLbl>
            <c:dLbl>
              <c:idx val="1"/>
              <c:layout>
                <c:manualLayout>
                  <c:x val="6.7119717023378961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0A2-4198-8C7A-11810BBCD57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C0A2-4198-8C7A-11810BBCD57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C0A2-4198-8C7A-11810BBCD57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Gráficas'!$C$11:$C$14</c:f>
              <c:strCache>
                <c:ptCount val="4"/>
                <c:pt idx="0">
                  <c:v>BAJA</c:v>
                </c:pt>
                <c:pt idx="1">
                  <c:v>MODERADA</c:v>
                </c:pt>
                <c:pt idx="2">
                  <c:v>ALTA</c:v>
                </c:pt>
                <c:pt idx="3">
                  <c:v>EXTREMA</c:v>
                </c:pt>
              </c:strCache>
            </c:strRef>
          </c:cat>
          <c:val>
            <c:numRef>
              <c:f>' Gráficas'!$J$11:$J$14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0A2-4198-8C7A-11810BBCD57D}"/>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tx>
            <c:strRef>
              <c:f>' Gráficas'!$C$31:$J$31</c:f>
              <c:strCache>
                <c:ptCount val="1"/>
                <c:pt idx="0">
                  <c:v>DISTRIBUCIÓN ZONA RIESGOS INHERENTES</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7E2-493F-8BE6-2F0D90ED0402}"/>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7E2-493F-8BE6-2F0D90ED0402}"/>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7E2-493F-8BE6-2F0D90ED0402}"/>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7E2-493F-8BE6-2F0D90ED040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B7E2-493F-8BE6-2F0D90ED0402}"/>
                </c:ext>
              </c:extLst>
            </c:dLbl>
            <c:dLbl>
              <c:idx val="1"/>
              <c:layout>
                <c:manualLayout>
                  <c:x val="3.3715114977169954E-3"/>
                  <c:y val="-4.932543188781344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7E2-493F-8BE6-2F0D90ED040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B7E2-493F-8BE6-2F0D90ED0402}"/>
                </c:ext>
              </c:extLst>
            </c:dLbl>
            <c:dLbl>
              <c:idx val="3"/>
              <c:layout>
                <c:manualLayout>
                  <c:x val="-2.528633623287746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7E2-493F-8BE6-2F0D90ED0402}"/>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Gráficas'!$C$34:$D$37</c:f>
              <c:strCache>
                <c:ptCount val="4"/>
                <c:pt idx="0">
                  <c:v>BAJO</c:v>
                </c:pt>
                <c:pt idx="1">
                  <c:v>MEDIO</c:v>
                </c:pt>
                <c:pt idx="2">
                  <c:v>ALTO</c:v>
                </c:pt>
                <c:pt idx="3">
                  <c:v>CRITICO</c:v>
                </c:pt>
              </c:strCache>
            </c:strRef>
          </c:cat>
          <c:val>
            <c:numRef>
              <c:f>' Gráficas'!$J$34:$J$37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7E2-493F-8BE6-2F0D90ED0402}"/>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tx>
            <c:strRef>
              <c:f>' Gráficas'!$C$54:$J$54</c:f>
              <c:strCache>
                <c:ptCount val="1"/>
                <c:pt idx="0">
                  <c:v>DISTRIBUCIÓN ZONA RIESGOS INHERENTES</c:v>
                </c:pt>
              </c:strCache>
            </c:strRef>
          </c:tx>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724-4045-B720-68D7B0112EAB}"/>
              </c:ext>
            </c:extLst>
          </c:dPt>
          <c:dPt>
            <c:idx val="1"/>
            <c:bubble3D val="0"/>
            <c:explosion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724-4045-B720-68D7B0112EA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724-4045-B720-68D7B0112EA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724-4045-B720-68D7B0112EAB}"/>
              </c:ext>
            </c:extLst>
          </c:dPt>
          <c:dLbls>
            <c:dLbl>
              <c:idx val="0"/>
              <c:layout>
                <c:manualLayout>
                  <c:x val="2.6599915075756632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24-4045-B720-68D7B0112EAB}"/>
                </c:ext>
              </c:extLst>
            </c:dLbl>
            <c:dLbl>
              <c:idx val="1"/>
              <c:layout>
                <c:manualLayout>
                  <c:x val="-5.3199830151513397E-3"/>
                  <c:y val="7.625746186889276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724-4045-B720-68D7B0112EA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C724-4045-B720-68D7B0112EAB}"/>
                </c:ext>
              </c:extLst>
            </c:dLbl>
            <c:dLbl>
              <c:idx val="3"/>
              <c:layout>
                <c:manualLayout>
                  <c:x val="1.2413293702019792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724-4045-B720-68D7B0112EA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Gráficas'!$C$57:$D$60</c:f>
              <c:strCache>
                <c:ptCount val="4"/>
                <c:pt idx="0">
                  <c:v>BAJO</c:v>
                </c:pt>
                <c:pt idx="1">
                  <c:v>MEDIO</c:v>
                </c:pt>
                <c:pt idx="2">
                  <c:v>ALTO</c:v>
                </c:pt>
                <c:pt idx="3">
                  <c:v>CRITICO</c:v>
                </c:pt>
              </c:strCache>
            </c:strRef>
          </c:cat>
          <c:val>
            <c:numRef>
              <c:f>' Gráficas'!$J$57:$J$60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724-4045-B720-68D7B0112EAB}"/>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208939465353461E-2"/>
          <c:y val="0.14316873357846205"/>
          <c:w val="0.92498834256647688"/>
          <c:h val="0.85381099874364041"/>
        </c:manualLayout>
      </c:layout>
      <c:pie3DChart>
        <c:varyColors val="1"/>
        <c:ser>
          <c:idx val="0"/>
          <c:order val="0"/>
          <c:tx>
            <c:strRef>
              <c:f>' Gráficas'!$C$76:$J$76</c:f>
              <c:strCache>
                <c:ptCount val="1"/>
                <c:pt idx="0">
                  <c:v>DISTRIBUCIÓN ZONA RIESGOS INHERENTES</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682-46C3-9602-80CE9396ABB8}"/>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682-46C3-9602-80CE9396ABB8}"/>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682-46C3-9602-80CE9396ABB8}"/>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682-46C3-9602-80CE9396ABB8}"/>
              </c:ext>
            </c:extLst>
          </c:dPt>
          <c:dLbls>
            <c:dLbl>
              <c:idx val="0"/>
              <c:layout>
                <c:manualLayout>
                  <c:x val="1.2462255501630954E-2"/>
                  <c:y val="3.557416326019932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82-46C3-9602-80CE9396ABB8}"/>
                </c:ext>
              </c:extLst>
            </c:dLbl>
            <c:dLbl>
              <c:idx val="1"/>
              <c:layout>
                <c:manualLayout>
                  <c:x val="6.6320089129393543E-3"/>
                  <c:y val="-1.0869757650026313E-16"/>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82-46C3-9602-80CE9396ABB8}"/>
                </c:ext>
              </c:extLst>
            </c:dLbl>
            <c:dLbl>
              <c:idx val="2"/>
              <c:layout>
                <c:manualLayout>
                  <c:x val="2.9097200857945451E-2"/>
                  <c:y val="-5.33612448902989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4.7363673357014101E-2"/>
                      <c:h val="0.16251463582701059"/>
                    </c:manualLayout>
                  </c15:layout>
                </c:ext>
                <c:ext xmlns:c16="http://schemas.microsoft.com/office/drawing/2014/chart" uri="{C3380CC4-5D6E-409C-BE32-E72D297353CC}">
                  <c16:uniqueId val="{00000005-6682-46C3-9602-80CE9396ABB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6682-46C3-9602-80CE9396ABB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Gráficas'!$C$79:$D$82</c:f>
              <c:strCache>
                <c:ptCount val="4"/>
                <c:pt idx="0">
                  <c:v>BAJA</c:v>
                </c:pt>
                <c:pt idx="1">
                  <c:v>MODERADA</c:v>
                </c:pt>
                <c:pt idx="2">
                  <c:v>ALTA</c:v>
                </c:pt>
                <c:pt idx="3">
                  <c:v>EXTREMA</c:v>
                </c:pt>
              </c:strCache>
            </c:strRef>
          </c:cat>
          <c:val>
            <c:numRef>
              <c:f>' Gráficas'!$J$79:$J$82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682-46C3-9602-80CE9396ABB8}"/>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Escalas de Valoraci&#243;n'!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Matriz de Riesgos Integrad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hyperlink" Target="#'Matriz de Riesgos Integrada'!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hyperlink" Target="#' Gr&#225;fica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9184821</xdr:colOff>
      <xdr:row>0</xdr:row>
      <xdr:rowOff>4762500</xdr:rowOff>
    </xdr:to>
    <xdr:pic>
      <xdr:nvPicPr>
        <xdr:cNvPr id="2" name="Imagen 1">
          <a:extLst>
            <a:ext uri="{FF2B5EF4-FFF2-40B4-BE49-F238E27FC236}">
              <a16:creationId xmlns:a16="http://schemas.microsoft.com/office/drawing/2014/main" id="{1786ED00-1CCC-4497-87BA-916FF48E45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84821" cy="476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761999</xdr:colOff>
      <xdr:row>6</xdr:row>
      <xdr:rowOff>19050</xdr:rowOff>
    </xdr:from>
    <xdr:to>
      <xdr:col>3</xdr:col>
      <xdr:colOff>752474</xdr:colOff>
      <xdr:row>10</xdr:row>
      <xdr:rowOff>85725</xdr:rowOff>
    </xdr:to>
    <xdr:sp macro="" textlink="">
      <xdr:nvSpPr>
        <xdr:cNvPr id="3" name="2 Llamada de flecha hacia abajo">
          <a:extLst>
            <a:ext uri="{FF2B5EF4-FFF2-40B4-BE49-F238E27FC236}">
              <a16:creationId xmlns:a16="http://schemas.microsoft.com/office/drawing/2014/main" id="{F2D6E6F5-8892-4F5B-9772-8BB0BA216140}"/>
            </a:ext>
          </a:extLst>
        </xdr:cNvPr>
        <xdr:cNvSpPr/>
      </xdr:nvSpPr>
      <xdr:spPr>
        <a:xfrm>
          <a:off x="257174" y="1057275"/>
          <a:ext cx="2381250" cy="742950"/>
        </a:xfrm>
        <a:prstGeom prst="downArrowCallout">
          <a:avLst/>
        </a:prstGeom>
        <a:solidFill>
          <a:schemeClr val="tx2">
            <a:lumMod val="60000"/>
            <a:lumOff val="40000"/>
          </a:schemeClr>
        </a:solidFill>
        <a:ln w="6350">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chemeClr val="bg1"/>
              </a:solidFill>
            </a:rPr>
            <a:t>PROCESOS ESTRATÉGICOS</a:t>
          </a:r>
        </a:p>
      </xdr:txBody>
    </xdr:sp>
    <xdr:clientData/>
  </xdr:twoCellAnchor>
  <xdr:twoCellAnchor>
    <xdr:from>
      <xdr:col>5</xdr:col>
      <xdr:colOff>19049</xdr:colOff>
      <xdr:row>6</xdr:row>
      <xdr:rowOff>9525</xdr:rowOff>
    </xdr:from>
    <xdr:to>
      <xdr:col>8</xdr:col>
      <xdr:colOff>9524</xdr:colOff>
      <xdr:row>10</xdr:row>
      <xdr:rowOff>76200</xdr:rowOff>
    </xdr:to>
    <xdr:sp macro="" textlink="">
      <xdr:nvSpPr>
        <xdr:cNvPr id="4" name="6 Llamada de flecha hacia abajo">
          <a:extLst>
            <a:ext uri="{FF2B5EF4-FFF2-40B4-BE49-F238E27FC236}">
              <a16:creationId xmlns:a16="http://schemas.microsoft.com/office/drawing/2014/main" id="{B2BC1822-E722-4EE1-BE04-CE9D23197BEC}"/>
            </a:ext>
          </a:extLst>
        </xdr:cNvPr>
        <xdr:cNvSpPr/>
      </xdr:nvSpPr>
      <xdr:spPr>
        <a:xfrm>
          <a:off x="3047999" y="1047750"/>
          <a:ext cx="2886075" cy="752475"/>
        </a:xfrm>
        <a:prstGeom prst="downArrowCallout">
          <a:avLst/>
        </a:prstGeom>
        <a:ln>
          <a:noFill/>
        </a:ln>
        <a:effectLst/>
        <a:scene3d>
          <a:camera prst="orthographicFront">
            <a:rot lat="0" lon="0" rev="0"/>
          </a:camera>
          <a:lightRig rig="contrasting" dir="t">
            <a:rot lat="0" lon="0" rev="7800000"/>
          </a:lightRig>
        </a:scene3d>
        <a:sp3d>
          <a:bevelT w="139700" h="139700"/>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400" b="1">
              <a:solidFill>
                <a:schemeClr val="bg1"/>
              </a:solidFill>
            </a:rPr>
            <a:t>PROCESOS</a:t>
          </a:r>
          <a:r>
            <a:rPr lang="es-CO" sz="1400" b="1" baseline="0">
              <a:solidFill>
                <a:schemeClr val="bg1"/>
              </a:solidFill>
            </a:rPr>
            <a:t> MISIONALES</a:t>
          </a:r>
          <a:endParaRPr lang="es-CO" sz="1400" b="1">
            <a:solidFill>
              <a:schemeClr val="bg1"/>
            </a:solidFill>
          </a:endParaRPr>
        </a:p>
      </xdr:txBody>
    </xdr:sp>
    <xdr:clientData/>
  </xdr:twoCellAnchor>
  <xdr:twoCellAnchor>
    <xdr:from>
      <xdr:col>9</xdr:col>
      <xdr:colOff>9524</xdr:colOff>
      <xdr:row>6</xdr:row>
      <xdr:rowOff>9525</xdr:rowOff>
    </xdr:from>
    <xdr:to>
      <xdr:col>14</xdr:col>
      <xdr:colOff>752475</xdr:colOff>
      <xdr:row>10</xdr:row>
      <xdr:rowOff>0</xdr:rowOff>
    </xdr:to>
    <xdr:sp macro="" textlink="">
      <xdr:nvSpPr>
        <xdr:cNvPr id="5" name="7 Llamada de flecha hacia abajo">
          <a:extLst>
            <a:ext uri="{FF2B5EF4-FFF2-40B4-BE49-F238E27FC236}">
              <a16:creationId xmlns:a16="http://schemas.microsoft.com/office/drawing/2014/main" id="{46B48240-53A9-4064-B3D5-A9EBC2F38182}"/>
            </a:ext>
          </a:extLst>
        </xdr:cNvPr>
        <xdr:cNvSpPr/>
      </xdr:nvSpPr>
      <xdr:spPr>
        <a:xfrm>
          <a:off x="6315074" y="1047750"/>
          <a:ext cx="5572126" cy="752475"/>
        </a:xfrm>
        <a:prstGeom prst="downArrowCallout">
          <a:avLst/>
        </a:prstGeom>
        <a:ln>
          <a:noFill/>
        </a:ln>
        <a:effectLst/>
        <a:scene3d>
          <a:camera prst="orthographicFront">
            <a:rot lat="0" lon="0" rev="0"/>
          </a:camera>
          <a:lightRig rig="contrasting" dir="t">
            <a:rot lat="0" lon="0" rev="7800000"/>
          </a:lightRig>
        </a:scene3d>
        <a:sp3d>
          <a:bevelT w="139700" h="139700"/>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s-CO" sz="1400" b="1">
              <a:solidFill>
                <a:schemeClr val="bg1"/>
              </a:solidFill>
            </a:rPr>
            <a:t>PROCESOS DE APOYO</a:t>
          </a:r>
        </a:p>
      </xdr:txBody>
    </xdr:sp>
    <xdr:clientData/>
  </xdr:twoCellAnchor>
  <xdr:twoCellAnchor>
    <xdr:from>
      <xdr:col>16</xdr:col>
      <xdr:colOff>19049</xdr:colOff>
      <xdr:row>6</xdr:row>
      <xdr:rowOff>9525</xdr:rowOff>
    </xdr:from>
    <xdr:to>
      <xdr:col>19</xdr:col>
      <xdr:colOff>9524</xdr:colOff>
      <xdr:row>10</xdr:row>
      <xdr:rowOff>76200</xdr:rowOff>
    </xdr:to>
    <xdr:sp macro="" textlink="">
      <xdr:nvSpPr>
        <xdr:cNvPr id="6" name="8 Llamada de flecha hacia abajo">
          <a:extLst>
            <a:ext uri="{FF2B5EF4-FFF2-40B4-BE49-F238E27FC236}">
              <a16:creationId xmlns:a16="http://schemas.microsoft.com/office/drawing/2014/main" id="{3D92E924-663E-47F3-8BD5-51425A90B344}"/>
            </a:ext>
          </a:extLst>
        </xdr:cNvPr>
        <xdr:cNvSpPr/>
      </xdr:nvSpPr>
      <xdr:spPr>
        <a:xfrm>
          <a:off x="12287249" y="1047750"/>
          <a:ext cx="3000375" cy="752475"/>
        </a:xfrm>
        <a:prstGeom prst="downArrowCallout">
          <a:avLst/>
        </a:prstGeom>
        <a:solidFill>
          <a:srgbClr val="FFC000"/>
        </a:solidFill>
        <a:ln>
          <a:noFill/>
        </a:ln>
        <a:effectLst/>
        <a:scene3d>
          <a:camera prst="orthographicFront">
            <a:rot lat="0" lon="0" rev="0"/>
          </a:camera>
          <a:lightRig rig="contrasting" dir="t">
            <a:rot lat="0" lon="0" rev="7800000"/>
          </a:lightRig>
        </a:scene3d>
        <a:sp3d>
          <a:bevelT w="139700" h="139700"/>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200" b="1">
              <a:solidFill>
                <a:schemeClr val="bg1"/>
              </a:solidFill>
            </a:rPr>
            <a:t>PROCESOS DE EVALUACIÓN Y CONTROL</a:t>
          </a:r>
        </a:p>
      </xdr:txBody>
    </xdr:sp>
    <xdr:clientData/>
  </xdr:twoCellAnchor>
  <xdr:twoCellAnchor editAs="oneCell">
    <xdr:from>
      <xdr:col>1</xdr:col>
      <xdr:colOff>133350</xdr:colOff>
      <xdr:row>0</xdr:row>
      <xdr:rowOff>152368</xdr:rowOff>
    </xdr:from>
    <xdr:to>
      <xdr:col>2</xdr:col>
      <xdr:colOff>295275</xdr:colOff>
      <xdr:row>2</xdr:row>
      <xdr:rowOff>0</xdr:rowOff>
    </xdr:to>
    <xdr:pic>
      <xdr:nvPicPr>
        <xdr:cNvPr id="7" name="Imagen 6">
          <a:extLst>
            <a:ext uri="{FF2B5EF4-FFF2-40B4-BE49-F238E27FC236}">
              <a16:creationId xmlns:a16="http://schemas.microsoft.com/office/drawing/2014/main" id="{3B5802AE-FE7C-400B-A32F-6E7109A8FF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95350" y="152368"/>
          <a:ext cx="923925" cy="476282"/>
        </a:xfrm>
        <a:prstGeom prst="rect">
          <a:avLst/>
        </a:prstGeom>
        <a:noFill/>
        <a:ln w="9525" algn="ctr">
          <a:noFill/>
          <a:miter lim="800000"/>
          <a:headEnd/>
          <a:tailEnd/>
        </a:ln>
      </xdr:spPr>
    </xdr:pic>
    <xdr:clientData/>
  </xdr:twoCellAnchor>
  <xdr:twoCellAnchor>
    <xdr:from>
      <xdr:col>17</xdr:col>
      <xdr:colOff>685800</xdr:colOff>
      <xdr:row>24</xdr:row>
      <xdr:rowOff>95250</xdr:rowOff>
    </xdr:from>
    <xdr:to>
      <xdr:col>18</xdr:col>
      <xdr:colOff>730250</xdr:colOff>
      <xdr:row>26</xdr:row>
      <xdr:rowOff>21166</xdr:rowOff>
    </xdr:to>
    <xdr:sp macro="" textlink="">
      <xdr:nvSpPr>
        <xdr:cNvPr id="8" name="Flecha: a la derecha 7">
          <a:hlinkClick xmlns:r="http://schemas.openxmlformats.org/officeDocument/2006/relationships" r:id="rId2"/>
          <a:extLst>
            <a:ext uri="{FF2B5EF4-FFF2-40B4-BE49-F238E27FC236}">
              <a16:creationId xmlns:a16="http://schemas.microsoft.com/office/drawing/2014/main" id="{CA3D806F-E6CA-4073-976F-10CE629B74C6}"/>
            </a:ext>
          </a:extLst>
        </xdr:cNvPr>
        <xdr:cNvSpPr/>
      </xdr:nvSpPr>
      <xdr:spPr>
        <a:xfrm>
          <a:off x="13830300" y="5981700"/>
          <a:ext cx="892175" cy="306916"/>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690562</xdr:colOff>
      <xdr:row>76</xdr:row>
      <xdr:rowOff>369093</xdr:rowOff>
    </xdr:from>
    <xdr:to>
      <xdr:col>15</xdr:col>
      <xdr:colOff>1647031</xdr:colOff>
      <xdr:row>77</xdr:row>
      <xdr:rowOff>175947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D449FDFB-65D6-4E9C-8437-D26B60D67426}"/>
            </a:ext>
          </a:extLst>
        </xdr:cNvPr>
        <xdr:cNvSpPr/>
      </xdr:nvSpPr>
      <xdr:spPr>
        <a:xfrm>
          <a:off x="16597312" y="24467343"/>
          <a:ext cx="956469" cy="314854"/>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twoCellAnchor>
    <xdr:from>
      <xdr:col>15</xdr:col>
      <xdr:colOff>226219</xdr:colOff>
      <xdr:row>0</xdr:row>
      <xdr:rowOff>250030</xdr:rowOff>
    </xdr:from>
    <xdr:to>
      <xdr:col>15</xdr:col>
      <xdr:colOff>1158874</xdr:colOff>
      <xdr:row>1</xdr:row>
      <xdr:rowOff>80696</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97F0774F-6C26-4C20-8D0D-BC2E59DE1B8C}"/>
            </a:ext>
          </a:extLst>
        </xdr:cNvPr>
        <xdr:cNvSpPr/>
      </xdr:nvSpPr>
      <xdr:spPr>
        <a:xfrm>
          <a:off x="15942469" y="250030"/>
          <a:ext cx="932655" cy="306916"/>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133351</xdr:colOff>
      <xdr:row>8</xdr:row>
      <xdr:rowOff>9525</xdr:rowOff>
    </xdr:from>
    <xdr:to>
      <xdr:col>9</xdr:col>
      <xdr:colOff>695325</xdr:colOff>
      <xdr:row>9</xdr:row>
      <xdr:rowOff>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1024778</xdr:colOff>
      <xdr:row>0</xdr:row>
      <xdr:rowOff>47843</xdr:rowOff>
    </xdr:from>
    <xdr:to>
      <xdr:col>0</xdr:col>
      <xdr:colOff>2185147</xdr:colOff>
      <xdr:row>3</xdr:row>
      <xdr:rowOff>66668</xdr:rowOff>
    </xdr:to>
    <xdr:pic>
      <xdr:nvPicPr>
        <xdr:cNvPr id="10" name="Imagen 9">
          <a:extLst>
            <a:ext uri="{FF2B5EF4-FFF2-40B4-BE49-F238E27FC236}">
              <a16:creationId xmlns:a16="http://schemas.microsoft.com/office/drawing/2014/main" id="{F220B62B-27C1-4A09-A244-DEB7EA11C4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24778" y="47843"/>
          <a:ext cx="1160369" cy="612737"/>
        </a:xfrm>
        <a:prstGeom prst="rect">
          <a:avLst/>
        </a:prstGeom>
        <a:solidFill>
          <a:sysClr val="window" lastClr="FFFFFF"/>
        </a:solidFill>
      </xdr:spPr>
    </xdr:pic>
    <xdr:clientData/>
  </xdr:twoCellAnchor>
  <xdr:twoCellAnchor>
    <xdr:from>
      <xdr:col>2</xdr:col>
      <xdr:colOff>21292</xdr:colOff>
      <xdr:row>31</xdr:row>
      <xdr:rowOff>143995</xdr:rowOff>
    </xdr:from>
    <xdr:to>
      <xdr:col>9</xdr:col>
      <xdr:colOff>573741</xdr:colOff>
      <xdr:row>31</xdr:row>
      <xdr:rowOff>2129117</xdr:rowOff>
    </xdr:to>
    <xdr:graphicFrame macro="">
      <xdr:nvGraphicFramePr>
        <xdr:cNvPr id="5" name="Gráfico 4">
          <a:extLst>
            <a:ext uri="{FF2B5EF4-FFF2-40B4-BE49-F238E27FC236}">
              <a16:creationId xmlns:a16="http://schemas.microsoft.com/office/drawing/2014/main" id="{488EC2A7-16B8-41DC-930B-FA4F40183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21292</xdr:colOff>
      <xdr:row>54</xdr:row>
      <xdr:rowOff>246529</xdr:rowOff>
    </xdr:from>
    <xdr:to>
      <xdr:col>9</xdr:col>
      <xdr:colOff>201705</xdr:colOff>
      <xdr:row>54</xdr:row>
      <xdr:rowOff>2140324</xdr:rowOff>
    </xdr:to>
    <xdr:graphicFrame macro="">
      <xdr:nvGraphicFramePr>
        <xdr:cNvPr id="8" name="Gráfico 7">
          <a:extLst>
            <a:ext uri="{FF2B5EF4-FFF2-40B4-BE49-F238E27FC236}">
              <a16:creationId xmlns:a16="http://schemas.microsoft.com/office/drawing/2014/main" id="{1849AC04-62D7-4754-BC5D-43F9C7101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133350</xdr:colOff>
      <xdr:row>76</xdr:row>
      <xdr:rowOff>9525</xdr:rowOff>
    </xdr:from>
    <xdr:to>
      <xdr:col>9</xdr:col>
      <xdr:colOff>896471</xdr:colOff>
      <xdr:row>76</xdr:row>
      <xdr:rowOff>2151529</xdr:rowOff>
    </xdr:to>
    <xdr:graphicFrame macro="">
      <xdr:nvGraphicFramePr>
        <xdr:cNvPr id="9" name="Gráfico 8">
          <a:extLst>
            <a:ext uri="{FF2B5EF4-FFF2-40B4-BE49-F238E27FC236}">
              <a16:creationId xmlns:a16="http://schemas.microsoft.com/office/drawing/2014/main" id="{0CE6128B-5FDE-4616-A7C9-CFB5EDFF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22412</xdr:colOff>
      <xdr:row>0</xdr:row>
      <xdr:rowOff>190500</xdr:rowOff>
    </xdr:from>
    <xdr:to>
      <xdr:col>15</xdr:col>
      <xdr:colOff>758265</xdr:colOff>
      <xdr:row>3</xdr:row>
      <xdr:rowOff>0</xdr:rowOff>
    </xdr:to>
    <xdr:sp macro="" textlink="">
      <xdr:nvSpPr>
        <xdr:cNvPr id="7" name="Flecha: a la derecha 6">
          <a:hlinkClick xmlns:r="http://schemas.openxmlformats.org/officeDocument/2006/relationships" r:id="rId6"/>
          <a:extLst>
            <a:ext uri="{FF2B5EF4-FFF2-40B4-BE49-F238E27FC236}">
              <a16:creationId xmlns:a16="http://schemas.microsoft.com/office/drawing/2014/main" id="{100AA5BB-3F6E-4E46-BC43-CC135C419634}"/>
            </a:ext>
          </a:extLst>
        </xdr:cNvPr>
        <xdr:cNvSpPr/>
      </xdr:nvSpPr>
      <xdr:spPr>
        <a:xfrm>
          <a:off x="16192500" y="190500"/>
          <a:ext cx="735853" cy="403412"/>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86591</xdr:colOff>
      <xdr:row>1</xdr:row>
      <xdr:rowOff>20284</xdr:rowOff>
    </xdr:from>
    <xdr:to>
      <xdr:col>2</xdr:col>
      <xdr:colOff>1264227</xdr:colOff>
      <xdr:row>3</xdr:row>
      <xdr:rowOff>214099</xdr:rowOff>
    </xdr:to>
    <xdr:pic>
      <xdr:nvPicPr>
        <xdr:cNvPr id="3" name="Imagen 2">
          <a:extLst>
            <a:ext uri="{FF2B5EF4-FFF2-40B4-BE49-F238E27FC236}">
              <a16:creationId xmlns:a16="http://schemas.microsoft.com/office/drawing/2014/main" id="{D954A2E1-3B9A-44EB-9E75-3B535D7A6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72591" y="202125"/>
          <a:ext cx="1177636" cy="626769"/>
        </a:xfrm>
        <a:prstGeom prst="rect">
          <a:avLst/>
        </a:prstGeom>
        <a:solidFill>
          <a:sysClr val="window" lastClr="FFFFFF"/>
        </a:solidFill>
      </xdr:spPr>
    </xdr:pic>
    <xdr:clientData/>
  </xdr:twoCellAnchor>
  <xdr:twoCellAnchor>
    <xdr:from>
      <xdr:col>0</xdr:col>
      <xdr:colOff>408215</xdr:colOff>
      <xdr:row>2</xdr:row>
      <xdr:rowOff>13607</xdr:rowOff>
    </xdr:from>
    <xdr:to>
      <xdr:col>0</xdr:col>
      <xdr:colOff>1374321</xdr:colOff>
      <xdr:row>3</xdr:row>
      <xdr:rowOff>136072</xdr:rowOff>
    </xdr:to>
    <xdr:sp macro="" textlink="">
      <xdr:nvSpPr>
        <xdr:cNvPr id="4" name="Flecha: a la derecha 3">
          <a:hlinkClick xmlns:r="http://schemas.openxmlformats.org/officeDocument/2006/relationships" r:id="rId2"/>
          <a:extLst>
            <a:ext uri="{FF2B5EF4-FFF2-40B4-BE49-F238E27FC236}">
              <a16:creationId xmlns:a16="http://schemas.microsoft.com/office/drawing/2014/main" id="{DFF34F27-F7FF-4DE3-ACDB-1E9A7FF0BD22}"/>
            </a:ext>
          </a:extLst>
        </xdr:cNvPr>
        <xdr:cNvSpPr/>
      </xdr:nvSpPr>
      <xdr:spPr>
        <a:xfrm>
          <a:off x="408215" y="353786"/>
          <a:ext cx="966106" cy="272143"/>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persons/person.xml><?xml version="1.0" encoding="utf-8"?>
<personList xmlns="http://schemas.microsoft.com/office/spreadsheetml/2018/threadedcomments" xmlns:x="http://schemas.openxmlformats.org/spreadsheetml/2006/main">
  <person displayName="Jeimy  Vargas Cubides" id="{01FCC6D2-A60F-4BED-B0C3-4EB701C271B1}" userId="S::jvargas@regioncentralrape.gov.co::bf53ccb5-8db3-48c8-9ba2-f7db3075243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0" dT="2021-11-02T15:16:24.27" personId="{01FCC6D2-A60F-4BED-B0C3-4EB701C271B1}" id="{0E416DC6-A122-4219-B44F-38666FADE398}">
    <text>Verificar escala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ncionpublica.gov.co/web/eva/biblioteca-virtual/-/document_library/bGsp2IjUBdeu/view_file/34316499"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f:/r/personal/valentina_montenegro_regioncentralrape_gov_co/Documents/0.%20EDL%202024/2.1.1%20MATRIZ%20RIESGOS%20cont%20inter%3fcsf=1&amp;web=1&amp;e=JbQVf8" TargetMode="External"/><Relationship Id="rId13" Type="http://schemas.openxmlformats.org/officeDocument/2006/relationships/printerSettings" Target="../printerSettings/printerSettings6.bin"/><Relationship Id="rId3" Type="http://schemas.openxmlformats.org/officeDocument/2006/relationships/hyperlink" Target="https://regioncentralrape.gov.co/participa/" TargetMode="External"/><Relationship Id="rId7" Type="http://schemas.openxmlformats.org/officeDocument/2006/relationships/hyperlink" Target="../../:f:/r/personal/valentina_montenegro_regioncentralrape_gov_co/Documents/0.%20EDL%202024/2.1.1%20MATRIZ%20RIESGOS%20cont%20inter%3fcsf=1&amp;web=1&amp;e=JbQVf8" TargetMode="External"/><Relationship Id="rId12" Type="http://schemas.openxmlformats.org/officeDocument/2006/relationships/hyperlink" Target="../../mbocanegra/AppData/Local/:b:/r/personal/egomez_regioncentralrape_gov_co/Documents/2024/CONTROL%20DE%20LEGALIDAD/Memorando%2020243100098.pdf%3fcsf=1&amp;web=1&amp;e=qslmRY" TargetMode="External"/><Relationship Id="rId17" Type="http://schemas.microsoft.com/office/2017/10/relationships/threadedComment" Target="../threadedComments/threadedComment1.xml"/><Relationship Id="rId2" Type="http://schemas.openxmlformats.org/officeDocument/2006/relationships/hyperlink" Target="../../mbocanegra/AppData/Local/:b:/r/personal/egomez_regioncentralrape_gov_co/Documents/2024/CONTROL%20DE%20LEGALIDAD/Memorando%2020243100098.pdf%3fcsf=1&amp;web=1&amp;e=qslmRY" TargetMode="External"/><Relationship Id="rId16" Type="http://schemas.openxmlformats.org/officeDocument/2006/relationships/comments" Target="../comments1.xml"/><Relationship Id="rId1" Type="http://schemas.openxmlformats.org/officeDocument/2006/relationships/hyperlink" Target="https://regioncentral.sharepoint.com/:f:/r/DE/AJ/Documentos%20compartidos/PROCESOS%20JUDICIALES/PROCESO%20EJECUTIVO%20HUILA?csf=1&amp;web=1&amp;e=J08WKJ" TargetMode="External"/><Relationship Id="rId6" Type="http://schemas.openxmlformats.org/officeDocument/2006/relationships/hyperlink" Target="../../:f:/r/personal/valentina_montenegro_regioncentralrape_gov_co/Documents/0.%20EDL%202024/2.1.1%20MATRIZ%20RIESGOS%20cont%20inter%3fcsf=1&amp;web=1&amp;e=JbQVf8" TargetMode="External"/><Relationship Id="rId11" Type="http://schemas.openxmlformats.org/officeDocument/2006/relationships/hyperlink" Target="https://regioncentral.sharepoint.com/:f:/r/DE/AJ/Documentos%20compartidos/PROCESOS%20JUDICIALES/PROCESO%20EJECUTIVO%20HUILA?csf=1&amp;web=1&amp;e=T2D7mU" TargetMode="External"/><Relationship Id="rId5" Type="http://schemas.openxmlformats.org/officeDocument/2006/relationships/hyperlink" Target="https://regioncentralrape.gov.co/participa/" TargetMode="External"/><Relationship Id="rId15" Type="http://schemas.openxmlformats.org/officeDocument/2006/relationships/vmlDrawing" Target="../drawings/vmlDrawing1.vml"/><Relationship Id="rId10" Type="http://schemas.openxmlformats.org/officeDocument/2006/relationships/hyperlink" Target="../../:f:/r/personal/valentina_montenegro_regioncentralrape_gov_co/Documents/0.%20EDL%202024/2.1.1%20MATRIZ%20RIESGOS%20cont%20inter%3fcsf=1&amp;web=1&amp;e=JbQVf8" TargetMode="External"/><Relationship Id="rId4" Type="http://schemas.openxmlformats.org/officeDocument/2006/relationships/hyperlink" Target="https://regioncentral.sharepoint.com/:f:/r/DE/AJ/Documentos%20compartidos/PROCESOS%20JUDICIALES/PROCESO%20EJECUTIVO%20HUILA?csf=1&amp;web=1&amp;e=T2D7mU" TargetMode="External"/><Relationship Id="rId9" Type="http://schemas.openxmlformats.org/officeDocument/2006/relationships/hyperlink" Target="../../:f:/r/personal/valentina_montenegro_regioncentralrape_gov_co/Documents/0.%20EDL%202024/2.1.1%20MATRIZ%20RIESGOS%20cont%20inter%3fcsf=1&amp;web=1&amp;e=JbQVf8" TargetMode="External"/><Relationship Id="rId1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BB7A-1C64-4806-9073-1A27DFE4B8BF}">
  <dimension ref="A1:IV2"/>
  <sheetViews>
    <sheetView showGridLines="0" zoomScale="70" zoomScaleNormal="70" workbookViewId="0">
      <selection activeCell="A6" sqref="A6"/>
    </sheetView>
  </sheetViews>
  <sheetFormatPr baseColWidth="10" defaultColWidth="10.85546875" defaultRowHeight="15" customHeight="1" x14ac:dyDescent="0.2"/>
  <cols>
    <col min="1" max="1" width="138" style="118" customWidth="1"/>
    <col min="2" max="5" width="11.42578125" style="118" customWidth="1"/>
    <col min="6" max="256" width="10.85546875" style="118" customWidth="1"/>
    <col min="257" max="16384" width="10.85546875" style="120"/>
  </cols>
  <sheetData>
    <row r="1" spans="1:1" ht="377.25" customHeight="1" x14ac:dyDescent="0.2">
      <c r="A1" s="117"/>
    </row>
    <row r="2" spans="1:1" ht="57.75" customHeight="1" x14ac:dyDescent="0.2">
      <c r="A2" s="119" t="s">
        <v>0</v>
      </c>
    </row>
  </sheetData>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7"/>
  <sheetViews>
    <sheetView zoomScale="60" zoomScaleNormal="60" workbookViewId="0">
      <selection activeCell="K18" sqref="K18:L18"/>
    </sheetView>
  </sheetViews>
  <sheetFormatPr baseColWidth="10" defaultColWidth="11.42578125" defaultRowHeight="15" x14ac:dyDescent="0.25"/>
  <cols>
    <col min="1" max="1" width="4.28515625" style="105" customWidth="1"/>
    <col min="2" max="11" width="11.42578125" style="105"/>
    <col min="12" max="12" width="17.140625" style="105" customWidth="1"/>
    <col min="13" max="13" width="11.42578125" style="105"/>
    <col min="14" max="14" width="17.7109375" style="105" customWidth="1"/>
    <col min="15" max="15" width="9.42578125" style="105" customWidth="1"/>
    <col min="16" max="16" width="11.42578125" style="105"/>
    <col min="17" max="17" width="23" style="105" bestFit="1" customWidth="1"/>
    <col min="18" max="18" width="16" style="105" customWidth="1"/>
    <col min="19" max="19" width="11.42578125" style="105"/>
    <col min="20" max="20" width="5.42578125" style="105" customWidth="1"/>
    <col min="21" max="16384" width="11.42578125" style="105"/>
  </cols>
  <sheetData>
    <row r="1" spans="1:20" ht="20.25" x14ac:dyDescent="0.25">
      <c r="A1" s="104"/>
      <c r="B1" s="104"/>
      <c r="C1" s="104"/>
      <c r="D1" s="104"/>
      <c r="E1" s="221"/>
      <c r="F1" s="221"/>
      <c r="G1" s="221"/>
      <c r="H1" s="221"/>
      <c r="I1" s="221"/>
      <c r="J1" s="221"/>
      <c r="K1" s="221"/>
      <c r="L1" s="221"/>
      <c r="M1" s="221"/>
      <c r="N1" s="221"/>
      <c r="O1" s="221"/>
      <c r="P1" s="221"/>
      <c r="Q1" s="104"/>
      <c r="R1" s="104"/>
      <c r="S1" s="104"/>
      <c r="T1" s="104"/>
    </row>
    <row r="2" spans="1:20" ht="23.25" x14ac:dyDescent="0.25">
      <c r="A2" s="104"/>
      <c r="B2" s="104"/>
      <c r="C2" s="104"/>
      <c r="D2" s="104"/>
      <c r="E2" s="223" t="s">
        <v>1</v>
      </c>
      <c r="F2" s="223"/>
      <c r="G2" s="223"/>
      <c r="H2" s="223"/>
      <c r="I2" s="223"/>
      <c r="J2" s="223"/>
      <c r="K2" s="223"/>
      <c r="L2" s="223"/>
      <c r="M2" s="223"/>
      <c r="N2" s="223"/>
      <c r="O2" s="104"/>
      <c r="P2" s="104"/>
      <c r="Q2" s="106" t="s">
        <v>2</v>
      </c>
      <c r="R2" s="107">
        <v>44592</v>
      </c>
      <c r="S2" s="108"/>
      <c r="T2" s="104"/>
    </row>
    <row r="3" spans="1:20" x14ac:dyDescent="0.25">
      <c r="A3" s="104"/>
      <c r="B3" s="104"/>
      <c r="C3" s="104"/>
      <c r="D3" s="104"/>
      <c r="E3" s="104"/>
      <c r="F3" s="104"/>
      <c r="G3" s="104"/>
      <c r="H3" s="104"/>
      <c r="I3" s="104"/>
      <c r="J3" s="104"/>
      <c r="K3" s="104"/>
      <c r="L3" s="104"/>
      <c r="M3" s="104"/>
      <c r="N3" s="104"/>
      <c r="O3" s="104"/>
      <c r="P3" s="104"/>
      <c r="Q3" s="104"/>
      <c r="R3" s="104"/>
      <c r="S3" s="104"/>
      <c r="T3" s="104"/>
    </row>
    <row r="4" spans="1:20" ht="3.75" customHeight="1" x14ac:dyDescent="0.25">
      <c r="A4" s="227"/>
      <c r="B4" s="227"/>
      <c r="C4" s="227"/>
      <c r="D4" s="227"/>
      <c r="E4" s="227"/>
      <c r="F4" s="227"/>
      <c r="G4" s="227"/>
      <c r="H4" s="227"/>
      <c r="I4" s="227"/>
      <c r="J4" s="227"/>
      <c r="K4" s="227"/>
      <c r="L4" s="227"/>
      <c r="M4" s="227"/>
      <c r="N4" s="227"/>
      <c r="O4" s="227"/>
      <c r="P4" s="227"/>
      <c r="Q4" s="227"/>
      <c r="R4" s="227"/>
      <c r="S4" s="227"/>
      <c r="T4" s="227"/>
    </row>
    <row r="5" spans="1:20" x14ac:dyDescent="0.25">
      <c r="A5" s="104"/>
      <c r="B5" s="104"/>
      <c r="C5" s="104"/>
      <c r="D5" s="104"/>
      <c r="E5" s="104"/>
      <c r="F5" s="104"/>
      <c r="G5" s="104"/>
      <c r="H5" s="104"/>
      <c r="I5" s="104"/>
      <c r="J5" s="104"/>
      <c r="K5" s="104"/>
      <c r="L5" s="104"/>
      <c r="M5" s="104"/>
      <c r="N5" s="104"/>
      <c r="O5" s="104"/>
      <c r="P5" s="104"/>
      <c r="Q5" s="104"/>
      <c r="R5" s="104"/>
      <c r="S5" s="104"/>
      <c r="T5" s="104"/>
    </row>
    <row r="6" spans="1:20" x14ac:dyDescent="0.25">
      <c r="A6" s="104"/>
      <c r="B6" s="104"/>
      <c r="C6" s="104"/>
      <c r="D6" s="104"/>
      <c r="E6" s="104"/>
      <c r="F6" s="104"/>
      <c r="G6" s="104"/>
      <c r="H6" s="104"/>
      <c r="I6" s="104"/>
      <c r="J6" s="104"/>
      <c r="K6" s="104"/>
      <c r="L6" s="104"/>
      <c r="M6" s="104"/>
      <c r="N6" s="104"/>
      <c r="O6" s="104"/>
      <c r="P6" s="104"/>
      <c r="Q6" s="104"/>
      <c r="R6" s="104"/>
      <c r="S6" s="104"/>
      <c r="T6" s="104"/>
    </row>
    <row r="7" spans="1:20" x14ac:dyDescent="0.25">
      <c r="A7" s="104"/>
      <c r="B7" s="104"/>
      <c r="C7" s="104"/>
      <c r="D7" s="104"/>
      <c r="E7" s="104"/>
      <c r="F7" s="104"/>
      <c r="G7" s="104"/>
      <c r="H7" s="104"/>
      <c r="I7" s="104"/>
      <c r="J7" s="104"/>
      <c r="K7" s="104"/>
      <c r="L7" s="104"/>
      <c r="M7" s="104"/>
      <c r="N7" s="104"/>
      <c r="O7" s="104"/>
      <c r="P7" s="104"/>
      <c r="Q7" s="104"/>
      <c r="R7" s="104"/>
      <c r="S7" s="104"/>
      <c r="T7" s="104"/>
    </row>
    <row r="8" spans="1:20" x14ac:dyDescent="0.25">
      <c r="A8" s="104"/>
      <c r="B8" s="104"/>
      <c r="C8" s="104"/>
      <c r="D8" s="104"/>
      <c r="E8" s="104"/>
      <c r="F8" s="104"/>
      <c r="G8" s="104"/>
      <c r="H8" s="104"/>
      <c r="I8" s="104"/>
      <c r="J8" s="104"/>
      <c r="K8" s="104"/>
      <c r="L8" s="104"/>
      <c r="M8" s="104"/>
      <c r="N8" s="104"/>
      <c r="O8" s="104"/>
      <c r="P8" s="104"/>
      <c r="Q8" s="104"/>
      <c r="R8" s="104"/>
      <c r="S8" s="104"/>
      <c r="T8" s="104"/>
    </row>
    <row r="9" spans="1:20" x14ac:dyDescent="0.25">
      <c r="A9" s="104"/>
      <c r="B9" s="104"/>
      <c r="C9" s="104"/>
      <c r="D9" s="104"/>
      <c r="E9" s="104"/>
      <c r="F9" s="104"/>
      <c r="G9" s="104"/>
      <c r="H9" s="104"/>
      <c r="I9" s="104"/>
      <c r="J9" s="104"/>
      <c r="K9" s="104"/>
      <c r="L9" s="104"/>
      <c r="M9" s="104"/>
      <c r="N9" s="104"/>
      <c r="O9" s="104"/>
      <c r="P9" s="104"/>
      <c r="Q9" s="104"/>
      <c r="R9" s="104"/>
      <c r="S9" s="104"/>
      <c r="T9" s="104"/>
    </row>
    <row r="10" spans="1:20" x14ac:dyDescent="0.25">
      <c r="A10" s="104"/>
      <c r="B10" s="104"/>
      <c r="C10" s="104"/>
      <c r="D10" s="104"/>
      <c r="E10" s="104"/>
      <c r="F10" s="104"/>
      <c r="G10" s="104"/>
      <c r="H10" s="104"/>
      <c r="I10" s="104"/>
      <c r="J10" s="104"/>
      <c r="K10" s="104"/>
      <c r="L10" s="104"/>
      <c r="M10" s="104"/>
      <c r="N10" s="104"/>
      <c r="O10" s="104"/>
      <c r="P10" s="104"/>
      <c r="Q10" s="104"/>
      <c r="R10" s="104"/>
      <c r="S10" s="104"/>
      <c r="T10" s="104"/>
    </row>
    <row r="11" spans="1:20" x14ac:dyDescent="0.25">
      <c r="A11" s="104"/>
      <c r="B11" s="104"/>
      <c r="C11" s="104"/>
      <c r="D11" s="104"/>
      <c r="E11" s="104"/>
      <c r="F11" s="104"/>
      <c r="G11" s="104"/>
      <c r="H11" s="104"/>
      <c r="I11" s="104"/>
      <c r="J11" s="104"/>
      <c r="K11" s="104"/>
      <c r="L11" s="104"/>
      <c r="M11" s="104"/>
      <c r="N11" s="104"/>
      <c r="O11" s="104"/>
      <c r="P11" s="104"/>
      <c r="Q11" s="104"/>
      <c r="R11" s="104"/>
      <c r="S11" s="104"/>
      <c r="T11" s="104"/>
    </row>
    <row r="12" spans="1:20" ht="31.5" customHeight="1" x14ac:dyDescent="0.25">
      <c r="A12" s="104"/>
      <c r="B12" s="222" t="s">
        <v>3</v>
      </c>
      <c r="C12" s="222"/>
      <c r="D12" s="222"/>
      <c r="E12" s="104"/>
      <c r="F12" s="222" t="s">
        <v>4</v>
      </c>
      <c r="G12" s="222"/>
      <c r="H12" s="222"/>
      <c r="I12" s="104"/>
      <c r="J12" s="222" t="s">
        <v>5</v>
      </c>
      <c r="K12" s="222"/>
      <c r="L12" s="222"/>
      <c r="M12" s="222" t="s">
        <v>6</v>
      </c>
      <c r="N12" s="222"/>
      <c r="O12" s="222"/>
      <c r="P12" s="104"/>
      <c r="Q12" s="222" t="s">
        <v>7</v>
      </c>
      <c r="R12" s="222"/>
      <c r="S12" s="222"/>
      <c r="T12" s="104"/>
    </row>
    <row r="13" spans="1:20" ht="28.5" customHeight="1" x14ac:dyDescent="0.25">
      <c r="A13" s="104"/>
      <c r="B13" s="104"/>
      <c r="C13" s="220" t="s">
        <v>8</v>
      </c>
      <c r="D13" s="220"/>
      <c r="E13" s="104"/>
      <c r="F13" s="104"/>
      <c r="G13" s="220" t="s">
        <v>9</v>
      </c>
      <c r="H13" s="220"/>
      <c r="I13" s="104"/>
      <c r="J13" s="103"/>
      <c r="K13" s="220" t="s">
        <v>9</v>
      </c>
      <c r="L13" s="220"/>
      <c r="M13" s="104"/>
      <c r="N13" s="220" t="s">
        <v>10</v>
      </c>
      <c r="O13" s="220"/>
      <c r="P13" s="104"/>
      <c r="Q13" s="103"/>
      <c r="R13" s="220" t="s">
        <v>8</v>
      </c>
      <c r="S13" s="220"/>
      <c r="T13" s="104"/>
    </row>
    <row r="14" spans="1:20" x14ac:dyDescent="0.25">
      <c r="A14" s="104"/>
      <c r="B14" s="104"/>
      <c r="C14" s="220" t="s">
        <v>9</v>
      </c>
      <c r="D14" s="220"/>
      <c r="E14" s="104"/>
      <c r="F14" s="104"/>
      <c r="G14" s="225"/>
      <c r="H14" s="225"/>
      <c r="I14" s="104"/>
      <c r="J14" s="103"/>
      <c r="K14" s="224"/>
      <c r="L14" s="224"/>
      <c r="M14" s="104"/>
      <c r="N14" s="220" t="s">
        <v>9</v>
      </c>
      <c r="O14" s="220"/>
      <c r="P14" s="104"/>
      <c r="Q14" s="103"/>
      <c r="R14" s="220" t="s">
        <v>9</v>
      </c>
      <c r="S14" s="220"/>
      <c r="T14" s="104"/>
    </row>
    <row r="15" spans="1:20" x14ac:dyDescent="0.25">
      <c r="A15" s="104"/>
      <c r="B15" s="104"/>
      <c r="C15" s="109"/>
      <c r="D15" s="109"/>
      <c r="E15" s="104"/>
      <c r="F15" s="104"/>
      <c r="G15" s="109"/>
      <c r="H15" s="109"/>
      <c r="I15" s="104"/>
      <c r="J15" s="103"/>
      <c r="K15" s="109"/>
      <c r="L15" s="109"/>
      <c r="M15" s="104"/>
      <c r="N15" s="109"/>
      <c r="O15" s="109"/>
      <c r="P15" s="104"/>
      <c r="Q15" s="103"/>
      <c r="R15" s="109"/>
      <c r="S15" s="109"/>
      <c r="T15" s="104"/>
    </row>
    <row r="16" spans="1:20" ht="27" customHeight="1" x14ac:dyDescent="0.25">
      <c r="A16" s="104"/>
      <c r="B16" s="222" t="s">
        <v>11</v>
      </c>
      <c r="C16" s="222"/>
      <c r="D16" s="222"/>
      <c r="E16" s="104"/>
      <c r="F16" s="222"/>
      <c r="G16" s="222"/>
      <c r="H16" s="222"/>
      <c r="I16" s="104"/>
      <c r="J16" s="222" t="s">
        <v>12</v>
      </c>
      <c r="K16" s="222"/>
      <c r="L16" s="222"/>
      <c r="M16" s="222" t="s">
        <v>13</v>
      </c>
      <c r="N16" s="222"/>
      <c r="O16" s="222"/>
      <c r="P16" s="104"/>
      <c r="Q16" s="103"/>
      <c r="R16" s="224"/>
      <c r="S16" s="224"/>
      <c r="T16" s="104"/>
    </row>
    <row r="17" spans="1:20" x14ac:dyDescent="0.25">
      <c r="A17" s="104"/>
      <c r="B17" s="104"/>
      <c r="C17" s="220" t="s">
        <v>8</v>
      </c>
      <c r="D17" s="220"/>
      <c r="E17" s="104"/>
      <c r="F17" s="104"/>
      <c r="G17" s="224"/>
      <c r="H17" s="224"/>
      <c r="I17" s="104"/>
      <c r="J17" s="104"/>
      <c r="K17" s="220" t="s">
        <v>8</v>
      </c>
      <c r="L17" s="220"/>
      <c r="M17" s="104"/>
      <c r="N17" s="220" t="s">
        <v>8</v>
      </c>
      <c r="O17" s="220"/>
      <c r="P17" s="104"/>
      <c r="Q17" s="103"/>
      <c r="R17" s="224"/>
      <c r="S17" s="224"/>
      <c r="T17" s="104"/>
    </row>
    <row r="18" spans="1:20" x14ac:dyDescent="0.25">
      <c r="A18" s="104"/>
      <c r="B18" s="104"/>
      <c r="C18" s="225"/>
      <c r="D18" s="225"/>
      <c r="E18" s="104"/>
      <c r="F18" s="104"/>
      <c r="G18" s="224"/>
      <c r="H18" s="224"/>
      <c r="I18" s="104"/>
      <c r="J18" s="104"/>
      <c r="K18" s="220" t="s">
        <v>9</v>
      </c>
      <c r="L18" s="220"/>
      <c r="M18" s="104"/>
      <c r="N18" s="220" t="s">
        <v>9</v>
      </c>
      <c r="O18" s="220"/>
      <c r="P18" s="104"/>
      <c r="Q18" s="226"/>
      <c r="R18" s="224"/>
      <c r="S18" s="224"/>
      <c r="T18" s="104"/>
    </row>
    <row r="19" spans="1:20" ht="33.75" customHeight="1" x14ac:dyDescent="0.25">
      <c r="A19" s="104"/>
      <c r="B19" s="104"/>
      <c r="C19" s="104"/>
      <c r="D19" s="104"/>
      <c r="E19" s="104"/>
      <c r="F19" s="104"/>
      <c r="G19" s="104"/>
      <c r="H19" s="104"/>
      <c r="I19" s="104"/>
      <c r="J19" s="104"/>
      <c r="K19" s="220" t="s">
        <v>10</v>
      </c>
      <c r="L19" s="220"/>
      <c r="M19" s="102"/>
      <c r="N19" s="102"/>
      <c r="O19" s="102"/>
      <c r="P19" s="104"/>
      <c r="Q19" s="226"/>
      <c r="R19" s="104"/>
      <c r="S19" s="104"/>
      <c r="T19" s="104"/>
    </row>
    <row r="20" spans="1:20" ht="23.25" customHeight="1" x14ac:dyDescent="0.25">
      <c r="A20" s="104"/>
      <c r="B20" s="222" t="s">
        <v>14</v>
      </c>
      <c r="C20" s="222"/>
      <c r="D20" s="222"/>
      <c r="E20" s="104"/>
      <c r="F20" s="222"/>
      <c r="G20" s="222"/>
      <c r="H20" s="222"/>
      <c r="I20" s="104"/>
      <c r="J20" s="222" t="s">
        <v>15</v>
      </c>
      <c r="K20" s="222"/>
      <c r="L20" s="222"/>
      <c r="M20" s="222" t="s">
        <v>16</v>
      </c>
      <c r="N20" s="222"/>
      <c r="O20" s="222"/>
      <c r="P20" s="104"/>
      <c r="Q20" s="103"/>
      <c r="R20" s="102"/>
      <c r="S20" s="102"/>
      <c r="T20" s="104"/>
    </row>
    <row r="21" spans="1:20" ht="39" customHeight="1" x14ac:dyDescent="0.25">
      <c r="A21" s="104"/>
      <c r="B21" s="104"/>
      <c r="C21" s="220" t="s">
        <v>8</v>
      </c>
      <c r="D21" s="220"/>
      <c r="E21" s="104"/>
      <c r="F21" s="104"/>
      <c r="G21" s="224"/>
      <c r="H21" s="224"/>
      <c r="I21" s="104"/>
      <c r="J21" s="104"/>
      <c r="K21" s="220" t="s">
        <v>8</v>
      </c>
      <c r="L21" s="220"/>
      <c r="M21" s="104"/>
      <c r="N21" s="220" t="s">
        <v>17</v>
      </c>
      <c r="O21" s="220"/>
      <c r="P21" s="104"/>
      <c r="Q21" s="103"/>
      <c r="R21" s="224"/>
      <c r="S21" s="224"/>
      <c r="T21" s="104"/>
    </row>
    <row r="22" spans="1:20" x14ac:dyDescent="0.25">
      <c r="A22" s="104"/>
      <c r="B22" s="104"/>
      <c r="C22" s="225"/>
      <c r="D22" s="225"/>
      <c r="E22" s="104"/>
      <c r="F22" s="104"/>
      <c r="G22" s="224"/>
      <c r="H22" s="224"/>
      <c r="I22" s="104"/>
      <c r="J22" s="104"/>
      <c r="K22" s="220" t="s">
        <v>9</v>
      </c>
      <c r="L22" s="220"/>
      <c r="M22" s="104"/>
      <c r="N22" s="220" t="s">
        <v>9</v>
      </c>
      <c r="O22" s="220"/>
      <c r="P22" s="104"/>
      <c r="Q22" s="103"/>
      <c r="R22" s="224"/>
      <c r="S22" s="224"/>
      <c r="T22" s="104"/>
    </row>
    <row r="23" spans="1:20" ht="15" customHeight="1" x14ac:dyDescent="0.25">
      <c r="A23" s="104"/>
      <c r="B23" s="104"/>
      <c r="C23" s="104"/>
      <c r="D23" s="104"/>
      <c r="E23" s="104"/>
      <c r="F23" s="104"/>
      <c r="G23" s="104"/>
      <c r="H23" s="104"/>
      <c r="I23" s="104"/>
      <c r="J23" s="104"/>
      <c r="K23" s="104"/>
      <c r="L23" s="104"/>
      <c r="M23" s="104"/>
      <c r="N23" s="104"/>
      <c r="O23" s="104"/>
      <c r="P23" s="104"/>
      <c r="Q23" s="104"/>
      <c r="R23" s="104"/>
      <c r="S23" s="104"/>
      <c r="T23" s="104"/>
    </row>
    <row r="24" spans="1:20" x14ac:dyDescent="0.25">
      <c r="A24" s="104"/>
      <c r="B24" s="222" t="s">
        <v>18</v>
      </c>
      <c r="C24" s="222"/>
      <c r="D24" s="222"/>
      <c r="E24" s="104"/>
      <c r="F24" s="222"/>
      <c r="G24" s="222"/>
      <c r="H24" s="222"/>
      <c r="I24" s="104"/>
      <c r="J24" s="222" t="s">
        <v>19</v>
      </c>
      <c r="K24" s="222"/>
      <c r="L24" s="222"/>
      <c r="M24" s="222" t="s">
        <v>20</v>
      </c>
      <c r="N24" s="222"/>
      <c r="O24" s="222"/>
      <c r="P24" s="104"/>
      <c r="Q24" s="110"/>
      <c r="R24" s="110"/>
      <c r="S24" s="110"/>
      <c r="T24" s="104"/>
    </row>
    <row r="25" spans="1:20" x14ac:dyDescent="0.25">
      <c r="A25" s="104"/>
      <c r="B25" s="104"/>
      <c r="C25" s="220" t="s">
        <v>8</v>
      </c>
      <c r="D25" s="220"/>
      <c r="E25" s="104"/>
      <c r="F25" s="104"/>
      <c r="G25" s="224"/>
      <c r="H25" s="224"/>
      <c r="I25" s="104"/>
      <c r="J25" s="104"/>
      <c r="K25" s="220" t="s">
        <v>21</v>
      </c>
      <c r="L25" s="220"/>
      <c r="M25" s="103"/>
      <c r="N25" s="220" t="s">
        <v>8</v>
      </c>
      <c r="O25" s="220"/>
      <c r="P25" s="104"/>
      <c r="Q25" s="110"/>
      <c r="R25" s="110"/>
      <c r="S25" s="110"/>
      <c r="T25" s="104"/>
    </row>
    <row r="26" spans="1:20" x14ac:dyDescent="0.25">
      <c r="A26" s="104"/>
      <c r="B26" s="104"/>
      <c r="C26" s="225"/>
      <c r="D26" s="225"/>
      <c r="E26" s="104"/>
      <c r="F26" s="104"/>
      <c r="G26" s="224"/>
      <c r="H26" s="224"/>
      <c r="I26" s="104"/>
      <c r="J26" s="104"/>
      <c r="K26" s="225"/>
      <c r="L26" s="225"/>
      <c r="M26" s="226"/>
      <c r="N26" s="220" t="s">
        <v>9</v>
      </c>
      <c r="O26" s="220"/>
      <c r="P26" s="104"/>
      <c r="Q26" s="110"/>
      <c r="R26" s="110"/>
      <c r="S26" s="110"/>
      <c r="T26" s="104"/>
    </row>
    <row r="27" spans="1:20" x14ac:dyDescent="0.25">
      <c r="A27" s="104"/>
      <c r="B27" s="104"/>
      <c r="C27" s="104"/>
      <c r="D27" s="104"/>
      <c r="E27" s="104"/>
      <c r="F27" s="104"/>
      <c r="G27" s="104"/>
      <c r="H27" s="104"/>
      <c r="I27" s="104"/>
      <c r="J27" s="104"/>
      <c r="K27" s="104"/>
      <c r="L27" s="104"/>
      <c r="M27" s="226"/>
      <c r="N27" s="224"/>
      <c r="O27" s="224"/>
      <c r="P27" s="104"/>
      <c r="Q27" s="110"/>
      <c r="R27" s="110"/>
      <c r="S27" s="110"/>
      <c r="T27" s="104"/>
    </row>
  </sheetData>
  <mergeCells count="63">
    <mergeCell ref="R16:S16"/>
    <mergeCell ref="A4:T4"/>
    <mergeCell ref="B16:D16"/>
    <mergeCell ref="K19:L19"/>
    <mergeCell ref="Q18:Q19"/>
    <mergeCell ref="R18:S18"/>
    <mergeCell ref="Q12:S12"/>
    <mergeCell ref="R17:S17"/>
    <mergeCell ref="C13:D13"/>
    <mergeCell ref="G13:H13"/>
    <mergeCell ref="K13:L13"/>
    <mergeCell ref="N13:O13"/>
    <mergeCell ref="C14:D14"/>
    <mergeCell ref="G14:H14"/>
    <mergeCell ref="K14:L14"/>
    <mergeCell ref="N14:O14"/>
    <mergeCell ref="M20:O20"/>
    <mergeCell ref="N21:O21"/>
    <mergeCell ref="M24:O24"/>
    <mergeCell ref="C26:D26"/>
    <mergeCell ref="G26:H26"/>
    <mergeCell ref="K26:L26"/>
    <mergeCell ref="M26:M27"/>
    <mergeCell ref="N26:O26"/>
    <mergeCell ref="N27:O27"/>
    <mergeCell ref="B24:D24"/>
    <mergeCell ref="F24:H24"/>
    <mergeCell ref="J24:L24"/>
    <mergeCell ref="J20:L20"/>
    <mergeCell ref="C25:D25"/>
    <mergeCell ref="G25:H25"/>
    <mergeCell ref="K25:L25"/>
    <mergeCell ref="N25:O25"/>
    <mergeCell ref="R21:S21"/>
    <mergeCell ref="C22:D22"/>
    <mergeCell ref="G22:H22"/>
    <mergeCell ref="K22:L22"/>
    <mergeCell ref="N22:O22"/>
    <mergeCell ref="R22:S22"/>
    <mergeCell ref="F20:H20"/>
    <mergeCell ref="M16:O16"/>
    <mergeCell ref="C21:D21"/>
    <mergeCell ref="G21:H21"/>
    <mergeCell ref="K21:L21"/>
    <mergeCell ref="C18:D18"/>
    <mergeCell ref="G18:H18"/>
    <mergeCell ref="K18:L18"/>
    <mergeCell ref="N18:O18"/>
    <mergeCell ref="B20:D20"/>
    <mergeCell ref="F16:H16"/>
    <mergeCell ref="J16:L16"/>
    <mergeCell ref="C17:D17"/>
    <mergeCell ref="G17:H17"/>
    <mergeCell ref="K17:L17"/>
    <mergeCell ref="N17:O17"/>
    <mergeCell ref="R14:S14"/>
    <mergeCell ref="R13:S13"/>
    <mergeCell ref="E1:P1"/>
    <mergeCell ref="B12:D12"/>
    <mergeCell ref="F12:H12"/>
    <mergeCell ref="J12:L12"/>
    <mergeCell ref="M12:O12"/>
    <mergeCell ref="E2:N2"/>
  </mergeCells>
  <hyperlinks>
    <hyperlink ref="C13:D13" location="'Matriz de Riesgos Integrada'!A1" display="Riesgos de Gestión " xr:uid="{00000000-0004-0000-0100-000000000000}"/>
    <hyperlink ref="C14:D14" location="'Matriz de Riesgos Integrada'!A1" display="Riesgos de Corrupción" xr:uid="{00000000-0004-0000-0100-000001000000}"/>
    <hyperlink ref="C17:D17" location="'Matriz de Riesgos Integrada'!A1" display="Riesgos de Gestión " xr:uid="{00000000-0004-0000-0100-000002000000}"/>
    <hyperlink ref="C21:D21" location="'Matriz de Riesgos Integrada'!A1" display="Riesgos de Gestión " xr:uid="{00000000-0004-0000-0100-000003000000}"/>
    <hyperlink ref="C25:D25" location="'Matriz de Riesgos Integrada'!A1" display="Riesgos de Gestión " xr:uid="{00000000-0004-0000-0100-000004000000}"/>
    <hyperlink ref="G13:H13" location="'Matriz de Riesgos Integrada'!A1" display="Riesgos de Corrupción" xr:uid="{00000000-0004-0000-0100-000005000000}"/>
    <hyperlink ref="K13:L13" location="'Matriz de Riesgos Integrada'!A1" display="Riesgos de Corrupción" xr:uid="{00000000-0004-0000-0100-000006000000}"/>
    <hyperlink ref="K17:L17" location="'Matriz de Riesgos Integrada'!A1" display="Riesgos de Gestión " xr:uid="{00000000-0004-0000-0100-000007000000}"/>
    <hyperlink ref="K18:L18" location="'Matriz de Riesgos Integrada'!A1" display="Riesgos de Gestión " xr:uid="{00000000-0004-0000-0100-000008000000}"/>
    <hyperlink ref="K19:L19" location="'Matriz de Riesgos Integrada'!A1" display="Riesgos de Corrupción" xr:uid="{00000000-0004-0000-0100-000009000000}"/>
    <hyperlink ref="N13:O13" location="'Matriz de Riesgos Integrada'!A1" display="Riesgos de Corrupción" xr:uid="{00000000-0004-0000-0100-00000A000000}"/>
    <hyperlink ref="N14:O14" location="'Matriz de Riesgos Integrada'!A1" display="Riesgos de Corrupción" xr:uid="{00000000-0004-0000-0100-00000B000000}"/>
    <hyperlink ref="N18:O18" location="'Matriz de Riesgos Integrada'!A1" display="Riesgos de Corrupción" xr:uid="{00000000-0004-0000-0100-00000C000000}"/>
    <hyperlink ref="N17:O17" location="'Matriz de Riesgos Integrada'!A1" display="Riesgos de Gestión " xr:uid="{00000000-0004-0000-0100-00000D000000}"/>
    <hyperlink ref="K21:L21" location="'Matriz de Riesgos Integrada'!A1" display="Riesgos de Gestión " xr:uid="{00000000-0004-0000-0100-00000E000000}"/>
    <hyperlink ref="K22:L22" location="'Matriz de Riesgos Integrada'!A1" display="Riesgos de Corrupción" xr:uid="{00000000-0004-0000-0100-00000F000000}"/>
    <hyperlink ref="K25:L25" location="'Matriz de Riesgos Integrada'!A1" display="Riesgos de Gestión " xr:uid="{00000000-0004-0000-0100-000010000000}"/>
    <hyperlink ref="N22:O22" location="'Matriz de Riesgos Integrada'!A1" display="Riesgos de Gestión " xr:uid="{00000000-0004-0000-0100-000011000000}"/>
    <hyperlink ref="N21:O21" location="'Matriz de Riesgos Integrada'!A1" display="Riesgos de Gestión " xr:uid="{00000000-0004-0000-0100-000012000000}"/>
    <hyperlink ref="N25:O25" location="'Matriz de Riesgos Integrada'!A1" display="Riesgos de Gestión " xr:uid="{00000000-0004-0000-0100-000013000000}"/>
    <hyperlink ref="N26:O26" location="'Matriz de Riesgos Integrada'!A1" display="Riesgos de Corrupción" xr:uid="{00000000-0004-0000-0100-000014000000}"/>
    <hyperlink ref="R14:S14" location="'Matriz de Riesgos Integrada'!A1" display="Riesgos de Corrupción" xr:uid="{00000000-0004-0000-0100-000015000000}"/>
    <hyperlink ref="R13:S13" location="'Matriz de Riesgos Integrada'!A1" display="Riesgos de Gestión " xr:uid="{00000000-0004-0000-0100-000016000000}"/>
  </hyperlinks>
  <pageMargins left="0.7" right="0.7" top="0.75" bottom="0.75" header="0.3" footer="0.3"/>
  <pageSetup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83"/>
  <sheetViews>
    <sheetView view="pageBreakPreview" topLeftCell="A3" zoomScale="60" zoomScaleNormal="80" workbookViewId="0">
      <selection activeCell="U26" sqref="U26"/>
    </sheetView>
  </sheetViews>
  <sheetFormatPr baseColWidth="10" defaultColWidth="11.42578125" defaultRowHeight="15" x14ac:dyDescent="0.25"/>
  <cols>
    <col min="1" max="1" width="11.42578125" style="8"/>
    <col min="2" max="2" width="18" style="8" customWidth="1"/>
    <col min="3" max="3" width="16.42578125" style="8" customWidth="1"/>
    <col min="4" max="4" width="7.140625" style="8" customWidth="1"/>
    <col min="5" max="5" width="17.42578125" style="8" customWidth="1"/>
    <col min="6" max="6" width="13.42578125" style="8" bestFit="1" customWidth="1"/>
    <col min="7" max="7" width="13.140625" style="8" customWidth="1"/>
    <col min="8" max="8" width="18" style="8" customWidth="1"/>
    <col min="9" max="9" width="16.42578125" style="8" customWidth="1"/>
    <col min="10" max="10" width="7.140625" style="8" customWidth="1"/>
    <col min="11" max="11" width="17.42578125" style="8" customWidth="1"/>
    <col min="12" max="12" width="22" style="8" customWidth="1"/>
    <col min="13" max="13" width="21.42578125" style="8" customWidth="1"/>
    <col min="14" max="14" width="26.42578125" style="8" customWidth="1"/>
    <col min="15" max="15" width="22.85546875" style="8" customWidth="1"/>
    <col min="16" max="16" width="27.42578125" style="8" customWidth="1"/>
    <col min="17" max="16384" width="11.42578125" style="8"/>
  </cols>
  <sheetData>
    <row r="1" spans="1:16" ht="37.5" customHeight="1" x14ac:dyDescent="0.25">
      <c r="A1" s="248" t="s">
        <v>22</v>
      </c>
      <c r="B1" s="248"/>
      <c r="C1" s="248"/>
      <c r="D1" s="248"/>
      <c r="E1" s="248"/>
      <c r="F1" s="248"/>
      <c r="G1" s="248"/>
      <c r="H1" s="248"/>
      <c r="I1" s="248"/>
      <c r="J1" s="248"/>
      <c r="K1" s="248"/>
      <c r="L1" s="248"/>
      <c r="M1" s="248"/>
      <c r="N1" s="248"/>
      <c r="O1" s="7"/>
      <c r="P1" s="7"/>
    </row>
    <row r="2" spans="1:16" ht="11.25" customHeight="1" x14ac:dyDescent="0.25">
      <c r="A2" s="7"/>
      <c r="B2" s="7"/>
      <c r="C2" s="7"/>
      <c r="D2" s="7"/>
      <c r="E2" s="7"/>
      <c r="F2" s="7"/>
      <c r="G2" s="7"/>
      <c r="H2" s="7"/>
      <c r="I2" s="7"/>
      <c r="J2" s="7"/>
      <c r="K2" s="7"/>
      <c r="L2" s="7"/>
      <c r="M2" s="7"/>
      <c r="N2" s="7"/>
      <c r="O2" s="7"/>
      <c r="P2" s="7"/>
    </row>
    <row r="3" spans="1:16" ht="18.75" x14ac:dyDescent="0.3">
      <c r="A3" s="246" t="s">
        <v>23</v>
      </c>
      <c r="B3" s="246"/>
      <c r="C3" s="246"/>
      <c r="D3" s="246"/>
      <c r="E3" s="246"/>
      <c r="F3" s="246"/>
      <c r="G3" s="246"/>
      <c r="H3" s="246"/>
      <c r="I3" s="246"/>
      <c r="J3" s="246"/>
      <c r="K3" s="246"/>
      <c r="L3" s="246"/>
      <c r="M3" s="246"/>
      <c r="N3" s="246"/>
      <c r="O3" s="7"/>
      <c r="P3" s="7"/>
    </row>
    <row r="4" spans="1:16" ht="21.75" customHeight="1" x14ac:dyDescent="0.25">
      <c r="A4" s="57"/>
      <c r="B4" s="57"/>
      <c r="C4" s="57"/>
      <c r="D4" s="57"/>
      <c r="E4" s="57"/>
      <c r="F4" s="57"/>
      <c r="G4" s="57"/>
      <c r="H4" s="57"/>
      <c r="I4" s="57"/>
      <c r="J4" s="57"/>
      <c r="K4" s="57"/>
      <c r="L4" s="57"/>
      <c r="M4" s="57"/>
      <c r="N4" s="57"/>
      <c r="O4" s="7"/>
      <c r="P4" s="7"/>
    </row>
    <row r="5" spans="1:16" x14ac:dyDescent="0.25">
      <c r="A5" s="243" t="s">
        <v>24</v>
      </c>
      <c r="B5" s="244"/>
      <c r="C5" s="244"/>
      <c r="D5" s="244"/>
      <c r="E5" s="244"/>
      <c r="F5" s="244"/>
      <c r="G5" s="244"/>
      <c r="H5" s="244"/>
      <c r="I5" s="244"/>
      <c r="J5" s="244"/>
      <c r="K5" s="244"/>
      <c r="L5" s="244"/>
      <c r="M5" s="244"/>
      <c r="N5" s="244"/>
      <c r="O5" s="7"/>
      <c r="P5" s="7"/>
    </row>
    <row r="6" spans="1:16" x14ac:dyDescent="0.25">
      <c r="A6" s="132" t="s">
        <v>25</v>
      </c>
      <c r="B6" s="251" t="s">
        <v>26</v>
      </c>
      <c r="C6" s="252"/>
      <c r="D6" s="252"/>
      <c r="E6" s="252"/>
      <c r="F6" s="252"/>
      <c r="G6" s="252"/>
      <c r="H6" s="252"/>
      <c r="I6" s="252"/>
      <c r="J6" s="252"/>
      <c r="K6" s="252"/>
      <c r="L6" s="252"/>
      <c r="M6" s="133"/>
      <c r="N6" s="133"/>
      <c r="O6" s="7"/>
      <c r="P6" s="7"/>
    </row>
    <row r="7" spans="1:16" x14ac:dyDescent="0.25">
      <c r="A7" s="7"/>
      <c r="B7" s="7"/>
      <c r="C7" s="7"/>
      <c r="D7" s="7"/>
      <c r="E7" s="7"/>
      <c r="F7" s="7"/>
      <c r="G7" s="7"/>
      <c r="H7" s="7"/>
      <c r="I7" s="7"/>
      <c r="J7" s="7"/>
      <c r="K7" s="7"/>
      <c r="L7" s="7"/>
      <c r="M7" s="7"/>
      <c r="N7" s="7"/>
      <c r="O7" s="7"/>
      <c r="P7" s="7"/>
    </row>
    <row r="8" spans="1:16" x14ac:dyDescent="0.25">
      <c r="A8" s="7"/>
      <c r="B8" s="259" t="s">
        <v>27</v>
      </c>
      <c r="C8" s="259"/>
      <c r="D8" s="259"/>
      <c r="E8" s="259"/>
      <c r="F8" s="259"/>
      <c r="G8" s="7"/>
      <c r="H8" s="230" t="s">
        <v>27</v>
      </c>
      <c r="I8" s="231"/>
      <c r="J8" s="231"/>
      <c r="K8" s="231"/>
      <c r="L8" s="231"/>
      <c r="M8" s="231"/>
      <c r="N8" s="7"/>
      <c r="O8" s="7"/>
      <c r="P8" s="7"/>
    </row>
    <row r="9" spans="1:16" x14ac:dyDescent="0.25">
      <c r="A9" s="7"/>
      <c r="B9" s="135" t="s">
        <v>28</v>
      </c>
      <c r="C9" s="253" t="s">
        <v>29</v>
      </c>
      <c r="D9" s="253"/>
      <c r="E9" s="253"/>
      <c r="F9" s="134" t="s">
        <v>30</v>
      </c>
      <c r="G9" s="7"/>
      <c r="H9" s="135" t="s">
        <v>28</v>
      </c>
      <c r="I9" s="232" t="s">
        <v>31</v>
      </c>
      <c r="J9" s="233"/>
      <c r="K9" s="232" t="s">
        <v>32</v>
      </c>
      <c r="L9" s="233"/>
      <c r="M9" s="134" t="s">
        <v>30</v>
      </c>
      <c r="N9" s="7"/>
      <c r="O9" s="7"/>
      <c r="P9" s="7"/>
    </row>
    <row r="10" spans="1:16" ht="50.1" customHeight="1" x14ac:dyDescent="0.25">
      <c r="A10" s="7"/>
      <c r="B10" s="137" t="s">
        <v>33</v>
      </c>
      <c r="C10" s="254" t="s">
        <v>34</v>
      </c>
      <c r="D10" s="255"/>
      <c r="E10" s="255"/>
      <c r="F10" s="136">
        <v>0.2</v>
      </c>
      <c r="G10" s="7"/>
      <c r="H10" s="137" t="s">
        <v>33</v>
      </c>
      <c r="I10" s="228" t="s">
        <v>35</v>
      </c>
      <c r="J10" s="229"/>
      <c r="K10" s="228" t="s">
        <v>36</v>
      </c>
      <c r="L10" s="229"/>
      <c r="M10" s="136">
        <v>0.2</v>
      </c>
      <c r="N10" s="7"/>
      <c r="O10" s="7"/>
      <c r="P10" s="7"/>
    </row>
    <row r="11" spans="1:16" ht="73.5" customHeight="1" x14ac:dyDescent="0.25">
      <c r="A11" s="7"/>
      <c r="B11" s="138" t="s">
        <v>37</v>
      </c>
      <c r="C11" s="254" t="s">
        <v>38</v>
      </c>
      <c r="D11" s="255"/>
      <c r="E11" s="255"/>
      <c r="F11" s="136">
        <v>0.4</v>
      </c>
      <c r="G11" s="7"/>
      <c r="H11" s="138" t="s">
        <v>37</v>
      </c>
      <c r="I11" s="228" t="s">
        <v>39</v>
      </c>
      <c r="J11" s="229"/>
      <c r="K11" s="228" t="s">
        <v>40</v>
      </c>
      <c r="L11" s="229"/>
      <c r="M11" s="136">
        <v>0.4</v>
      </c>
      <c r="N11" s="7"/>
      <c r="O11" s="7"/>
      <c r="P11" s="7"/>
    </row>
    <row r="12" spans="1:16" ht="50.1" customHeight="1" x14ac:dyDescent="0.25">
      <c r="A12" s="7"/>
      <c r="B12" s="139" t="s">
        <v>41</v>
      </c>
      <c r="C12" s="254" t="s">
        <v>42</v>
      </c>
      <c r="D12" s="255"/>
      <c r="E12" s="255"/>
      <c r="F12" s="136">
        <v>0.6</v>
      </c>
      <c r="G12" s="7"/>
      <c r="H12" s="139" t="s">
        <v>41</v>
      </c>
      <c r="I12" s="228" t="s">
        <v>43</v>
      </c>
      <c r="J12" s="229"/>
      <c r="K12" s="228" t="s">
        <v>44</v>
      </c>
      <c r="L12" s="229"/>
      <c r="M12" s="136">
        <v>0.6</v>
      </c>
      <c r="N12" s="7"/>
      <c r="O12" s="7"/>
      <c r="P12" s="7"/>
    </row>
    <row r="13" spans="1:16" ht="69.75" customHeight="1" x14ac:dyDescent="0.25">
      <c r="A13" s="7"/>
      <c r="B13" s="140" t="s">
        <v>45</v>
      </c>
      <c r="C13" s="254" t="s">
        <v>46</v>
      </c>
      <c r="D13" s="255"/>
      <c r="E13" s="255"/>
      <c r="F13" s="136">
        <v>0.8</v>
      </c>
      <c r="G13" s="7"/>
      <c r="H13" s="140" t="s">
        <v>45</v>
      </c>
      <c r="I13" s="228" t="s">
        <v>47</v>
      </c>
      <c r="J13" s="229"/>
      <c r="K13" s="228" t="s">
        <v>48</v>
      </c>
      <c r="L13" s="229"/>
      <c r="M13" s="136">
        <v>0.8</v>
      </c>
      <c r="N13" s="7"/>
      <c r="O13" s="7"/>
      <c r="P13" s="7"/>
    </row>
    <row r="14" spans="1:16" ht="50.1" customHeight="1" x14ac:dyDescent="0.25">
      <c r="A14" s="7"/>
      <c r="B14" s="141" t="s">
        <v>49</v>
      </c>
      <c r="C14" s="256" t="s">
        <v>50</v>
      </c>
      <c r="D14" s="257"/>
      <c r="E14" s="258"/>
      <c r="F14" s="136">
        <v>1</v>
      </c>
      <c r="G14" s="7"/>
      <c r="H14" s="141" t="s">
        <v>49</v>
      </c>
      <c r="I14" s="228" t="s">
        <v>51</v>
      </c>
      <c r="J14" s="229"/>
      <c r="K14" s="228" t="s">
        <v>52</v>
      </c>
      <c r="L14" s="229"/>
      <c r="M14" s="136">
        <v>1</v>
      </c>
      <c r="N14" s="7"/>
      <c r="O14" s="7"/>
      <c r="P14" s="7"/>
    </row>
    <row r="15" spans="1:16" x14ac:dyDescent="0.25">
      <c r="A15" s="7"/>
      <c r="B15" s="7"/>
      <c r="C15" s="7"/>
      <c r="D15" s="7"/>
      <c r="E15" s="7"/>
      <c r="F15" s="7"/>
      <c r="G15" s="7"/>
      <c r="H15" s="7"/>
      <c r="I15" s="7"/>
      <c r="J15" s="7"/>
      <c r="K15" s="7"/>
      <c r="L15" s="7"/>
      <c r="M15" s="7"/>
      <c r="N15" s="7"/>
      <c r="O15" s="7"/>
      <c r="P15" s="7"/>
    </row>
    <row r="16" spans="1:16" x14ac:dyDescent="0.25">
      <c r="A16" s="7"/>
      <c r="B16" s="245" t="s">
        <v>53</v>
      </c>
      <c r="C16" s="245"/>
      <c r="D16" s="245"/>
      <c r="E16" s="245"/>
      <c r="F16" s="245"/>
      <c r="G16" s="245"/>
      <c r="H16" s="245"/>
      <c r="I16" s="245"/>
      <c r="J16" s="7"/>
      <c r="K16" s="245" t="s">
        <v>54</v>
      </c>
      <c r="L16" s="245"/>
      <c r="M16" s="7"/>
      <c r="N16" s="7"/>
      <c r="O16" s="7"/>
      <c r="P16" s="7"/>
    </row>
    <row r="17" spans="1:16" ht="23.25" customHeight="1" x14ac:dyDescent="0.25">
      <c r="A17" s="7"/>
      <c r="B17" s="234" t="s">
        <v>55</v>
      </c>
      <c r="C17" s="234"/>
      <c r="D17" s="234"/>
      <c r="E17" s="2" t="s">
        <v>56</v>
      </c>
      <c r="F17" s="2" t="s">
        <v>57</v>
      </c>
      <c r="G17" s="2" t="s">
        <v>58</v>
      </c>
      <c r="H17" s="2" t="s">
        <v>59</v>
      </c>
      <c r="I17" s="2" t="s">
        <v>60</v>
      </c>
      <c r="J17" s="7"/>
      <c r="K17" s="2" t="s">
        <v>61</v>
      </c>
      <c r="L17" s="2" t="s">
        <v>62</v>
      </c>
      <c r="M17" s="7"/>
      <c r="N17" s="7"/>
      <c r="O17" s="7"/>
      <c r="P17" s="7"/>
    </row>
    <row r="18" spans="1:16" x14ac:dyDescent="0.25">
      <c r="A18" s="7"/>
      <c r="B18" s="234"/>
      <c r="C18" s="234"/>
      <c r="D18" s="234"/>
      <c r="E18" s="121">
        <v>0.2</v>
      </c>
      <c r="F18" s="121">
        <v>0.4</v>
      </c>
      <c r="G18" s="121">
        <v>0.6</v>
      </c>
      <c r="H18" s="121">
        <v>0.8</v>
      </c>
      <c r="I18" s="121">
        <v>1</v>
      </c>
      <c r="J18" s="7"/>
      <c r="K18" s="129"/>
      <c r="L18" s="1"/>
      <c r="M18" s="7"/>
      <c r="N18" s="7"/>
      <c r="O18" s="7"/>
      <c r="P18" s="7"/>
    </row>
    <row r="19" spans="1:16" ht="20.100000000000001" customHeight="1" x14ac:dyDescent="0.25">
      <c r="A19" s="7"/>
      <c r="B19" s="235" t="s">
        <v>63</v>
      </c>
      <c r="C19" s="2" t="s">
        <v>64</v>
      </c>
      <c r="D19" s="121">
        <v>0.2</v>
      </c>
      <c r="E19" s="122">
        <f>+D19*E$18</f>
        <v>4.0000000000000008E-2</v>
      </c>
      <c r="F19" s="123">
        <f>D19*F$18</f>
        <v>8.0000000000000016E-2</v>
      </c>
      <c r="G19" s="124">
        <f>+D19*G$18</f>
        <v>0.12</v>
      </c>
      <c r="H19" s="127">
        <f>+D19*H$18</f>
        <v>0.16000000000000003</v>
      </c>
      <c r="I19" s="125">
        <f>+D19*I$18</f>
        <v>0.2</v>
      </c>
      <c r="J19" s="7"/>
      <c r="K19" s="3" t="s">
        <v>65</v>
      </c>
      <c r="L19" s="1">
        <v>1</v>
      </c>
      <c r="M19" s="7"/>
      <c r="N19" s="7"/>
      <c r="O19" s="7"/>
      <c r="P19" s="7"/>
    </row>
    <row r="20" spans="1:16" ht="20.100000000000001" customHeight="1" x14ac:dyDescent="0.25">
      <c r="A20" s="7"/>
      <c r="B20" s="236"/>
      <c r="C20" s="2" t="s">
        <v>65</v>
      </c>
      <c r="D20" s="121">
        <v>0.4</v>
      </c>
      <c r="E20" s="122">
        <f t="shared" ref="E20:E23" si="0">+D20*E$18</f>
        <v>8.0000000000000016E-2</v>
      </c>
      <c r="F20" s="126">
        <f t="shared" ref="F20:F23" si="1">D20*F$18</f>
        <v>0.16000000000000003</v>
      </c>
      <c r="G20" s="124">
        <f t="shared" ref="G20:G23" si="2">+D20*G$18</f>
        <v>0.24</v>
      </c>
      <c r="H20" s="127">
        <f t="shared" ref="H20:H23" si="3">+D20*H$18</f>
        <v>0.32000000000000006</v>
      </c>
      <c r="I20" s="125">
        <f t="shared" ref="I20:I23" si="4">+D20*I$18</f>
        <v>0.4</v>
      </c>
      <c r="J20" s="7"/>
      <c r="K20" s="73" t="s">
        <v>66</v>
      </c>
      <c r="L20" s="1">
        <v>2</v>
      </c>
      <c r="M20" s="7"/>
      <c r="N20" s="7"/>
      <c r="O20" s="7"/>
      <c r="P20" s="7"/>
    </row>
    <row r="21" spans="1:16" ht="20.100000000000001" customHeight="1" x14ac:dyDescent="0.25">
      <c r="A21" s="7"/>
      <c r="B21" s="236"/>
      <c r="C21" s="2" t="s">
        <v>67</v>
      </c>
      <c r="D21" s="121">
        <v>0.6</v>
      </c>
      <c r="E21" s="124">
        <f t="shared" si="0"/>
        <v>0.12</v>
      </c>
      <c r="F21" s="126">
        <f t="shared" si="1"/>
        <v>0.24</v>
      </c>
      <c r="G21" s="124">
        <f t="shared" si="2"/>
        <v>0.36</v>
      </c>
      <c r="H21" s="127">
        <f t="shared" si="3"/>
        <v>0.48</v>
      </c>
      <c r="I21" s="125">
        <f t="shared" si="4"/>
        <v>0.6</v>
      </c>
      <c r="J21" s="7"/>
      <c r="K21" s="5" t="s">
        <v>68</v>
      </c>
      <c r="L21" s="1">
        <v>3</v>
      </c>
      <c r="M21" s="7"/>
      <c r="N21" s="7"/>
      <c r="O21" s="7"/>
      <c r="P21" s="7"/>
    </row>
    <row r="22" spans="1:16" ht="20.100000000000001" customHeight="1" x14ac:dyDescent="0.25">
      <c r="A22" s="7"/>
      <c r="B22" s="236"/>
      <c r="C22" s="2" t="s">
        <v>69</v>
      </c>
      <c r="D22" s="121">
        <v>0.8</v>
      </c>
      <c r="E22" s="124">
        <f t="shared" si="0"/>
        <v>0.16000000000000003</v>
      </c>
      <c r="F22" s="126">
        <f t="shared" si="1"/>
        <v>0.32000000000000006</v>
      </c>
      <c r="G22" s="127">
        <f t="shared" si="2"/>
        <v>0.48</v>
      </c>
      <c r="H22" s="127">
        <f t="shared" si="3"/>
        <v>0.64000000000000012</v>
      </c>
      <c r="I22" s="125">
        <f t="shared" si="4"/>
        <v>0.8</v>
      </c>
      <c r="J22" s="7"/>
      <c r="K22" s="74" t="s">
        <v>70</v>
      </c>
      <c r="L22" s="1">
        <v>4</v>
      </c>
      <c r="M22" s="7"/>
      <c r="N22" s="7"/>
      <c r="O22" s="7"/>
      <c r="P22" s="7"/>
    </row>
    <row r="23" spans="1:16" ht="20.100000000000001" customHeight="1" x14ac:dyDescent="0.25">
      <c r="A23" s="7"/>
      <c r="B23" s="237"/>
      <c r="C23" s="9" t="s">
        <v>71</v>
      </c>
      <c r="D23" s="121">
        <v>1</v>
      </c>
      <c r="E23" s="127">
        <f t="shared" si="0"/>
        <v>0.2</v>
      </c>
      <c r="F23" s="128">
        <f t="shared" si="1"/>
        <v>0.4</v>
      </c>
      <c r="G23" s="127">
        <f t="shared" si="2"/>
        <v>0.6</v>
      </c>
      <c r="H23" s="127">
        <f t="shared" si="3"/>
        <v>0.8</v>
      </c>
      <c r="I23" s="125">
        <f t="shared" si="4"/>
        <v>1</v>
      </c>
      <c r="J23" s="7"/>
      <c r="K23" s="7"/>
      <c r="L23" s="7"/>
      <c r="M23" s="7"/>
      <c r="N23" s="7"/>
      <c r="O23" s="7"/>
      <c r="P23" s="7"/>
    </row>
    <row r="24" spans="1:16" ht="25.5" customHeight="1" x14ac:dyDescent="0.25">
      <c r="A24" s="7"/>
      <c r="B24" s="61"/>
      <c r="C24" s="62"/>
      <c r="D24" s="63"/>
      <c r="E24" s="64"/>
      <c r="F24" s="64"/>
      <c r="G24" s="64"/>
      <c r="H24" s="64"/>
      <c r="I24" s="64"/>
      <c r="J24" s="7"/>
      <c r="K24" s="7"/>
      <c r="L24" s="7"/>
      <c r="M24" s="7"/>
      <c r="N24" s="7"/>
      <c r="O24" s="7"/>
      <c r="P24" s="7"/>
    </row>
    <row r="25" spans="1:16" ht="18.75" x14ac:dyDescent="0.3">
      <c r="A25" s="246" t="s">
        <v>72</v>
      </c>
      <c r="B25" s="246"/>
      <c r="C25" s="246"/>
      <c r="D25" s="246"/>
      <c r="E25" s="246"/>
      <c r="F25" s="246"/>
      <c r="G25" s="246"/>
      <c r="H25" s="246"/>
      <c r="I25" s="246"/>
      <c r="J25" s="246"/>
      <c r="K25" s="246"/>
      <c r="L25" s="246"/>
      <c r="M25" s="246"/>
      <c r="N25" s="57"/>
      <c r="O25" s="7"/>
      <c r="P25" s="7"/>
    </row>
    <row r="26" spans="1:16" ht="216.75" customHeight="1" x14ac:dyDescent="0.25">
      <c r="A26" s="243" t="s">
        <v>73</v>
      </c>
      <c r="B26" s="244"/>
      <c r="C26" s="244"/>
      <c r="D26" s="244"/>
      <c r="E26" s="244"/>
      <c r="F26" s="244"/>
      <c r="G26" s="244"/>
      <c r="H26" s="244"/>
      <c r="I26" s="244"/>
      <c r="J26" s="244"/>
      <c r="K26" s="244"/>
      <c r="L26" s="244"/>
      <c r="M26" s="244"/>
      <c r="N26" s="244"/>
      <c r="O26" s="7"/>
      <c r="P26" s="7"/>
    </row>
    <row r="27" spans="1:16" ht="15" customHeight="1" x14ac:dyDescent="0.25">
      <c r="A27" s="7"/>
      <c r="B27" s="7"/>
      <c r="C27" s="7"/>
      <c r="D27" s="7"/>
      <c r="E27" s="7"/>
      <c r="F27" s="7"/>
      <c r="G27" s="7"/>
      <c r="H27" s="7"/>
      <c r="I27" s="7"/>
      <c r="J27" s="7"/>
      <c r="K27" s="7"/>
      <c r="L27" s="7"/>
      <c r="M27" s="7"/>
      <c r="N27" s="7"/>
      <c r="O27" s="7"/>
      <c r="P27" s="7"/>
    </row>
    <row r="28" spans="1:16" x14ac:dyDescent="0.25">
      <c r="A28" s="7"/>
      <c r="B28" s="7"/>
      <c r="C28" s="7"/>
      <c r="D28" s="7"/>
      <c r="E28" s="7"/>
      <c r="F28" s="7"/>
      <c r="G28" s="7"/>
      <c r="H28" s="7"/>
      <c r="I28" s="7"/>
      <c r="J28" s="7"/>
      <c r="K28" s="7"/>
      <c r="L28" s="7"/>
      <c r="M28" s="7"/>
      <c r="N28" s="7"/>
      <c r="O28" s="7"/>
      <c r="P28" s="7"/>
    </row>
    <row r="29" spans="1:16" ht="19.5" customHeight="1" x14ac:dyDescent="0.25">
      <c r="A29" s="7"/>
      <c r="B29" s="245" t="s">
        <v>53</v>
      </c>
      <c r="C29" s="245"/>
      <c r="D29" s="245"/>
      <c r="E29" s="245"/>
      <c r="F29" s="245"/>
      <c r="G29" s="245"/>
      <c r="H29" s="245"/>
      <c r="I29" s="245"/>
      <c r="J29" s="7"/>
      <c r="K29" s="245" t="s">
        <v>54</v>
      </c>
      <c r="L29" s="245"/>
      <c r="M29" s="7"/>
      <c r="N29" s="7"/>
      <c r="O29" s="7"/>
      <c r="P29" s="7"/>
    </row>
    <row r="30" spans="1:16" ht="27.75" customHeight="1" x14ac:dyDescent="0.25">
      <c r="A30" s="7"/>
      <c r="B30" s="234" t="s">
        <v>55</v>
      </c>
      <c r="C30" s="234"/>
      <c r="D30" s="234"/>
      <c r="E30" s="2" t="s">
        <v>74</v>
      </c>
      <c r="F30" s="2" t="s">
        <v>57</v>
      </c>
      <c r="G30" s="2" t="s">
        <v>58</v>
      </c>
      <c r="H30" s="2" t="s">
        <v>59</v>
      </c>
      <c r="I30" s="2" t="s">
        <v>75</v>
      </c>
      <c r="J30" s="7"/>
      <c r="K30" s="2" t="s">
        <v>61</v>
      </c>
      <c r="L30" s="2" t="s">
        <v>62</v>
      </c>
      <c r="M30" s="7"/>
      <c r="N30" s="7"/>
      <c r="O30" s="7"/>
      <c r="P30" s="7"/>
    </row>
    <row r="31" spans="1:16" ht="18" customHeight="1" x14ac:dyDescent="0.25">
      <c r="A31" s="7"/>
      <c r="B31" s="234"/>
      <c r="C31" s="234"/>
      <c r="D31" s="234"/>
      <c r="E31" s="2">
        <v>1</v>
      </c>
      <c r="F31" s="2">
        <v>2</v>
      </c>
      <c r="G31" s="2">
        <v>3</v>
      </c>
      <c r="H31" s="2">
        <v>4</v>
      </c>
      <c r="I31" s="2">
        <v>5</v>
      </c>
      <c r="J31" s="7"/>
      <c r="K31" s="3" t="s">
        <v>76</v>
      </c>
      <c r="L31" s="1" t="s">
        <v>77</v>
      </c>
      <c r="M31" s="7"/>
      <c r="N31" s="7"/>
      <c r="O31" s="7"/>
      <c r="P31" s="7"/>
    </row>
    <row r="32" spans="1:16" ht="19.5" customHeight="1" x14ac:dyDescent="0.25">
      <c r="A32" s="7"/>
      <c r="B32" s="235" t="s">
        <v>63</v>
      </c>
      <c r="C32" s="2" t="s">
        <v>78</v>
      </c>
      <c r="D32" s="2">
        <v>1</v>
      </c>
      <c r="E32" s="3">
        <v>2</v>
      </c>
      <c r="F32" s="3">
        <v>3</v>
      </c>
      <c r="G32" s="3">
        <v>4</v>
      </c>
      <c r="H32" s="4">
        <v>5</v>
      </c>
      <c r="I32" s="5">
        <v>6</v>
      </c>
      <c r="J32" s="7"/>
      <c r="K32" s="73" t="s">
        <v>79</v>
      </c>
      <c r="L32" s="1">
        <v>5</v>
      </c>
      <c r="M32" s="7"/>
      <c r="N32" s="7"/>
      <c r="O32" s="7"/>
      <c r="P32" s="7"/>
    </row>
    <row r="33" spans="1:40" ht="18.75" customHeight="1" x14ac:dyDescent="0.25">
      <c r="A33" s="7"/>
      <c r="B33" s="236"/>
      <c r="C33" s="2" t="s">
        <v>80</v>
      </c>
      <c r="D33" s="2">
        <v>2</v>
      </c>
      <c r="E33" s="3">
        <v>3</v>
      </c>
      <c r="F33" s="3">
        <v>4</v>
      </c>
      <c r="G33" s="4">
        <v>5</v>
      </c>
      <c r="H33" s="5">
        <v>6</v>
      </c>
      <c r="I33" s="5">
        <v>7</v>
      </c>
      <c r="J33" s="7"/>
      <c r="K33" s="5" t="s">
        <v>81</v>
      </c>
      <c r="L33" s="1" t="s">
        <v>82</v>
      </c>
      <c r="M33" s="7"/>
      <c r="N33" s="7"/>
      <c r="O33" s="7"/>
      <c r="P33" s="7"/>
    </row>
    <row r="34" spans="1:40" x14ac:dyDescent="0.25">
      <c r="A34" s="7"/>
      <c r="B34" s="236"/>
      <c r="C34" s="2" t="s">
        <v>83</v>
      </c>
      <c r="D34" s="2">
        <v>3</v>
      </c>
      <c r="E34" s="3">
        <v>4</v>
      </c>
      <c r="F34" s="4">
        <v>5</v>
      </c>
      <c r="G34" s="5">
        <v>6</v>
      </c>
      <c r="H34" s="5">
        <v>7</v>
      </c>
      <c r="I34" s="6">
        <v>8</v>
      </c>
      <c r="J34" s="7"/>
      <c r="K34" s="74" t="s">
        <v>84</v>
      </c>
      <c r="L34" s="1" t="s">
        <v>85</v>
      </c>
      <c r="M34" s="7"/>
      <c r="N34" s="7"/>
      <c r="O34" s="7"/>
      <c r="P34" s="7"/>
    </row>
    <row r="35" spans="1:40" ht="18.75" customHeight="1" x14ac:dyDescent="0.25">
      <c r="A35" s="7"/>
      <c r="B35" s="236"/>
      <c r="C35" s="2" t="s">
        <v>86</v>
      </c>
      <c r="D35" s="2">
        <v>4</v>
      </c>
      <c r="E35" s="4">
        <v>5</v>
      </c>
      <c r="F35" s="5">
        <v>6</v>
      </c>
      <c r="G35" s="5">
        <v>7</v>
      </c>
      <c r="H35" s="6">
        <v>8</v>
      </c>
      <c r="I35" s="6">
        <v>9</v>
      </c>
      <c r="J35" s="7"/>
      <c r="K35" s="7"/>
      <c r="L35" s="7"/>
      <c r="M35" s="7"/>
      <c r="N35" s="7"/>
      <c r="O35" s="7"/>
      <c r="P35" s="7"/>
    </row>
    <row r="36" spans="1:40" ht="21" customHeight="1" x14ac:dyDescent="0.25">
      <c r="A36" s="7"/>
      <c r="B36" s="237"/>
      <c r="C36" s="9" t="s">
        <v>87</v>
      </c>
      <c r="D36" s="2">
        <v>5</v>
      </c>
      <c r="E36" s="5">
        <v>6</v>
      </c>
      <c r="F36" s="5">
        <v>7</v>
      </c>
      <c r="G36" s="6">
        <v>8</v>
      </c>
      <c r="H36" s="6">
        <v>9</v>
      </c>
      <c r="I36" s="6">
        <v>10</v>
      </c>
      <c r="J36" s="7"/>
      <c r="K36" s="7"/>
      <c r="L36" s="7"/>
      <c r="M36" s="7"/>
      <c r="N36" s="7"/>
      <c r="O36" s="7"/>
      <c r="P36" s="7"/>
    </row>
    <row r="37" spans="1:40" x14ac:dyDescent="0.25">
      <c r="A37" s="7"/>
      <c r="B37" s="7"/>
      <c r="C37" s="7"/>
      <c r="D37" s="7"/>
      <c r="E37" s="7"/>
      <c r="F37" s="7"/>
      <c r="G37" s="7"/>
      <c r="H37" s="7"/>
      <c r="I37" s="7"/>
      <c r="J37" s="7"/>
      <c r="K37" s="7"/>
      <c r="L37" s="7"/>
      <c r="M37" s="7"/>
      <c r="N37" s="7"/>
      <c r="O37" s="7"/>
      <c r="P37" s="7"/>
    </row>
    <row r="38" spans="1:40" x14ac:dyDescent="0.25">
      <c r="A38" s="7"/>
      <c r="B38" s="7"/>
      <c r="C38" s="7"/>
      <c r="D38" s="7"/>
      <c r="E38" s="7"/>
      <c r="F38" s="7"/>
      <c r="G38" s="7"/>
      <c r="H38" s="7"/>
      <c r="I38" s="7"/>
      <c r="J38" s="7"/>
      <c r="K38" s="7"/>
      <c r="L38" s="7"/>
      <c r="M38" s="7"/>
      <c r="N38" s="7"/>
      <c r="O38" s="7"/>
      <c r="P38" s="7"/>
    </row>
    <row r="39" spans="1:40" ht="18.75" x14ac:dyDescent="0.3">
      <c r="A39" s="246" t="s">
        <v>88</v>
      </c>
      <c r="B39" s="246"/>
      <c r="C39" s="246"/>
      <c r="D39" s="246"/>
      <c r="E39" s="246"/>
      <c r="F39" s="246"/>
      <c r="G39" s="246"/>
      <c r="H39" s="246"/>
      <c r="I39" s="246"/>
      <c r="J39" s="246"/>
      <c r="K39" s="246"/>
      <c r="L39" s="246"/>
      <c r="M39" s="246"/>
      <c r="N39" s="7"/>
      <c r="O39" s="7"/>
      <c r="P39" s="7"/>
    </row>
    <row r="40" spans="1:40" ht="23.25" x14ac:dyDescent="0.25">
      <c r="A40" s="249"/>
      <c r="B40" s="249"/>
      <c r="C40" s="249"/>
      <c r="D40" s="249"/>
      <c r="E40" s="249"/>
      <c r="F40" s="249"/>
      <c r="G40" s="249"/>
      <c r="H40" s="249"/>
      <c r="I40" s="249"/>
      <c r="J40" s="249"/>
      <c r="K40" s="249"/>
      <c r="L40" s="249"/>
      <c r="M40" s="249"/>
      <c r="N40" s="7"/>
      <c r="O40" s="7"/>
      <c r="P40" s="7"/>
    </row>
    <row r="41" spans="1:40" ht="92.25" customHeight="1" x14ac:dyDescent="0.25">
      <c r="A41" s="247" t="s">
        <v>89</v>
      </c>
      <c r="B41" s="247"/>
      <c r="C41" s="247"/>
      <c r="D41" s="247"/>
      <c r="E41" s="247"/>
      <c r="F41" s="247"/>
      <c r="G41" s="247"/>
      <c r="H41" s="247"/>
      <c r="I41" s="247"/>
      <c r="J41" s="247"/>
      <c r="K41" s="247"/>
      <c r="L41" s="247"/>
      <c r="M41" s="247"/>
      <c r="N41" s="247"/>
      <c r="O41" s="7"/>
      <c r="P41" s="7"/>
    </row>
    <row r="42" spans="1:40" x14ac:dyDescent="0.25">
      <c r="A42" s="7"/>
      <c r="B42" s="7"/>
      <c r="C42" s="7"/>
      <c r="D42" s="7"/>
      <c r="E42" s="7"/>
      <c r="F42" s="7"/>
      <c r="G42" s="7"/>
      <c r="H42" s="7"/>
      <c r="I42" s="7"/>
      <c r="J42" s="7"/>
      <c r="K42" s="7"/>
      <c r="L42" s="7"/>
      <c r="M42" s="7"/>
      <c r="N42" s="7"/>
      <c r="O42" s="7"/>
      <c r="P42" s="7"/>
    </row>
    <row r="43" spans="1:40" ht="21" x14ac:dyDescent="0.35">
      <c r="A43" s="250"/>
      <c r="B43" s="250"/>
      <c r="C43" s="250"/>
      <c r="D43" s="250"/>
      <c r="E43" s="250"/>
      <c r="F43" s="250"/>
      <c r="G43" s="250"/>
      <c r="H43" s="250"/>
      <c r="I43" s="250"/>
      <c r="J43" s="250"/>
      <c r="K43" s="250"/>
      <c r="L43" s="250"/>
      <c r="M43" s="250"/>
      <c r="N43" s="7"/>
      <c r="O43" s="7"/>
      <c r="P43" s="7"/>
    </row>
    <row r="44" spans="1:40" x14ac:dyDescent="0.25">
      <c r="A44" s="7"/>
      <c r="B44" s="7"/>
      <c r="C44" s="7"/>
      <c r="D44" s="7"/>
      <c r="E44" s="7"/>
      <c r="F44" s="7"/>
      <c r="G44" s="7"/>
      <c r="H44" s="7"/>
      <c r="I44" s="7"/>
      <c r="J44" s="7"/>
      <c r="K44" s="7"/>
      <c r="L44" s="7"/>
      <c r="M44" s="7"/>
      <c r="N44" s="7"/>
      <c r="O44" s="7"/>
      <c r="P44" s="7"/>
    </row>
    <row r="45" spans="1:40" ht="15" customHeight="1" x14ac:dyDescent="0.25">
      <c r="A45" s="7"/>
      <c r="B45" s="245" t="s">
        <v>90</v>
      </c>
      <c r="C45" s="245"/>
      <c r="D45" s="245"/>
      <c r="E45" s="245"/>
      <c r="F45" s="245"/>
      <c r="G45" s="245"/>
      <c r="H45" s="245"/>
      <c r="I45" s="7"/>
      <c r="J45" s="240" t="s">
        <v>54</v>
      </c>
      <c r="K45" s="241"/>
      <c r="L45" s="241"/>
      <c r="M45" s="241"/>
      <c r="N45" s="241"/>
      <c r="O45" s="7"/>
      <c r="P45" s="7"/>
    </row>
    <row r="46" spans="1:40" ht="24" x14ac:dyDescent="0.25">
      <c r="A46" s="7"/>
      <c r="B46" s="234" t="s">
        <v>55</v>
      </c>
      <c r="C46" s="234"/>
      <c r="D46" s="234"/>
      <c r="E46" s="2" t="s">
        <v>74</v>
      </c>
      <c r="F46" s="2" t="s">
        <v>58</v>
      </c>
      <c r="G46" s="2" t="s">
        <v>91</v>
      </c>
      <c r="H46" s="2" t="s">
        <v>70</v>
      </c>
      <c r="I46" s="7"/>
      <c r="J46" s="2" t="s">
        <v>61</v>
      </c>
      <c r="K46" s="2" t="s">
        <v>62</v>
      </c>
      <c r="L46" s="234" t="s">
        <v>92</v>
      </c>
      <c r="M46" s="234"/>
      <c r="N46" s="234"/>
      <c r="O46" s="7"/>
      <c r="P46" s="7"/>
      <c r="AA46" s="262"/>
      <c r="AB46" s="262"/>
      <c r="AC46" s="262"/>
      <c r="AD46" s="262"/>
      <c r="AE46" s="262"/>
      <c r="AF46" s="262"/>
      <c r="AG46" s="262"/>
      <c r="AH46" s="262"/>
      <c r="AJ46" s="262"/>
      <c r="AK46" s="262"/>
      <c r="AL46" s="262"/>
      <c r="AM46" s="262"/>
      <c r="AN46" s="262"/>
    </row>
    <row r="47" spans="1:40" ht="56.25" customHeight="1" x14ac:dyDescent="0.25">
      <c r="A47" s="7"/>
      <c r="B47" s="234"/>
      <c r="C47" s="234"/>
      <c r="D47" s="234"/>
      <c r="E47" s="2">
        <v>1</v>
      </c>
      <c r="F47" s="2">
        <v>2</v>
      </c>
      <c r="G47" s="2">
        <v>3</v>
      </c>
      <c r="H47" s="2">
        <v>4</v>
      </c>
      <c r="I47" s="7"/>
      <c r="J47" s="3" t="s">
        <v>76</v>
      </c>
      <c r="K47" s="59">
        <v>1.2</v>
      </c>
      <c r="L47" s="238" t="s">
        <v>93</v>
      </c>
      <c r="M47" s="238"/>
      <c r="N47" s="238"/>
      <c r="O47" s="7"/>
      <c r="P47" s="7"/>
      <c r="AA47" s="262"/>
      <c r="AB47" s="262"/>
      <c r="AC47" s="262"/>
      <c r="AD47" s="97"/>
      <c r="AE47" s="97"/>
      <c r="AF47" s="97"/>
      <c r="AG47" s="97"/>
      <c r="AH47" s="97"/>
      <c r="AJ47" s="97"/>
      <c r="AK47" s="97"/>
      <c r="AL47" s="262"/>
      <c r="AM47" s="262"/>
      <c r="AN47" s="262"/>
    </row>
    <row r="48" spans="1:40" ht="78.75" customHeight="1" x14ac:dyDescent="0.25">
      <c r="A48" s="7"/>
      <c r="B48" s="235" t="s">
        <v>63</v>
      </c>
      <c r="C48" s="2" t="s">
        <v>71</v>
      </c>
      <c r="D48" s="2">
        <v>4</v>
      </c>
      <c r="E48" s="4">
        <v>4</v>
      </c>
      <c r="F48" s="60">
        <v>8</v>
      </c>
      <c r="G48" s="6">
        <v>12</v>
      </c>
      <c r="H48" s="6">
        <v>16</v>
      </c>
      <c r="I48" s="7"/>
      <c r="J48" s="4" t="s">
        <v>79</v>
      </c>
      <c r="K48" s="59">
        <v>3.4</v>
      </c>
      <c r="L48" s="238" t="s">
        <v>94</v>
      </c>
      <c r="M48" s="238"/>
      <c r="N48" s="238"/>
      <c r="O48" s="7"/>
      <c r="P48" s="7"/>
      <c r="AA48" s="262"/>
      <c r="AB48" s="262"/>
      <c r="AC48" s="262"/>
      <c r="AD48" s="97"/>
      <c r="AE48" s="97"/>
      <c r="AF48" s="97"/>
      <c r="AG48" s="97"/>
      <c r="AH48" s="97"/>
      <c r="AJ48" s="98"/>
      <c r="AK48" s="98"/>
      <c r="AL48" s="260"/>
      <c r="AM48" s="260"/>
      <c r="AN48" s="260"/>
    </row>
    <row r="49" spans="1:40" ht="78.75" customHeight="1" x14ac:dyDescent="0.25">
      <c r="A49" s="7"/>
      <c r="B49" s="236"/>
      <c r="C49" s="2" t="s">
        <v>69</v>
      </c>
      <c r="D49" s="2">
        <v>3</v>
      </c>
      <c r="E49" s="4">
        <v>3</v>
      </c>
      <c r="F49" s="60">
        <v>6</v>
      </c>
      <c r="G49" s="60">
        <v>9</v>
      </c>
      <c r="H49" s="6">
        <v>12</v>
      </c>
      <c r="I49" s="7"/>
      <c r="J49" s="5" t="s">
        <v>81</v>
      </c>
      <c r="K49" s="59">
        <v>6.9</v>
      </c>
      <c r="L49" s="238" t="s">
        <v>95</v>
      </c>
      <c r="M49" s="238"/>
      <c r="N49" s="238"/>
      <c r="O49" s="7"/>
      <c r="P49" s="7"/>
      <c r="AA49" s="261"/>
      <c r="AB49" s="97"/>
      <c r="AC49" s="97"/>
      <c r="AD49" s="98"/>
      <c r="AE49" s="98"/>
      <c r="AF49" s="98"/>
      <c r="AG49" s="98"/>
      <c r="AH49" s="98"/>
      <c r="AJ49" s="98"/>
      <c r="AK49" s="98"/>
      <c r="AL49" s="260"/>
      <c r="AM49" s="260"/>
      <c r="AN49" s="260"/>
    </row>
    <row r="50" spans="1:40" ht="112.5" customHeight="1" x14ac:dyDescent="0.25">
      <c r="A50" s="7"/>
      <c r="B50" s="236"/>
      <c r="C50" s="2" t="s">
        <v>67</v>
      </c>
      <c r="D50" s="2">
        <v>2</v>
      </c>
      <c r="E50" s="3">
        <v>2</v>
      </c>
      <c r="F50" s="4">
        <v>4</v>
      </c>
      <c r="G50" s="5">
        <v>6</v>
      </c>
      <c r="H50" s="60">
        <v>8</v>
      </c>
      <c r="I50" s="7"/>
      <c r="J50" s="6" t="s">
        <v>84</v>
      </c>
      <c r="K50" s="59">
        <v>12.16</v>
      </c>
      <c r="L50" s="238" t="s">
        <v>96</v>
      </c>
      <c r="M50" s="238"/>
      <c r="N50" s="238"/>
      <c r="O50" s="7"/>
      <c r="P50" s="7"/>
      <c r="AA50" s="261"/>
      <c r="AB50" s="97"/>
      <c r="AC50" s="97"/>
      <c r="AD50" s="98"/>
      <c r="AE50" s="98"/>
      <c r="AF50" s="98"/>
      <c r="AG50" s="98"/>
      <c r="AH50" s="98"/>
      <c r="AJ50" s="98"/>
      <c r="AK50" s="98"/>
      <c r="AL50" s="260"/>
      <c r="AM50" s="260"/>
      <c r="AN50" s="260"/>
    </row>
    <row r="51" spans="1:40" ht="51" customHeight="1" x14ac:dyDescent="0.25">
      <c r="A51" s="7"/>
      <c r="B51" s="237"/>
      <c r="C51" s="2" t="s">
        <v>97</v>
      </c>
      <c r="D51" s="2">
        <v>1</v>
      </c>
      <c r="E51" s="3">
        <v>1</v>
      </c>
      <c r="F51" s="3">
        <v>2</v>
      </c>
      <c r="G51" s="4">
        <v>3</v>
      </c>
      <c r="H51" s="4">
        <v>4</v>
      </c>
      <c r="I51" s="7"/>
      <c r="J51" s="7"/>
      <c r="K51" s="7"/>
      <c r="L51" s="7"/>
      <c r="M51" s="7"/>
      <c r="N51" s="7"/>
      <c r="O51" s="7"/>
      <c r="P51" s="7"/>
      <c r="AA51" s="261"/>
      <c r="AB51" s="97"/>
      <c r="AC51" s="97"/>
      <c r="AD51" s="98"/>
      <c r="AE51" s="98"/>
      <c r="AF51" s="98"/>
      <c r="AG51" s="98"/>
      <c r="AH51" s="98"/>
      <c r="AJ51" s="98"/>
      <c r="AK51" s="98"/>
      <c r="AL51" s="260"/>
      <c r="AM51" s="260"/>
      <c r="AN51" s="260"/>
    </row>
    <row r="52" spans="1:40" x14ac:dyDescent="0.25">
      <c r="A52" s="7"/>
      <c r="B52" s="7"/>
      <c r="C52" s="7"/>
      <c r="D52" s="7"/>
      <c r="E52" s="7"/>
      <c r="F52" s="7"/>
      <c r="G52" s="7"/>
      <c r="H52" s="7"/>
      <c r="I52" s="7"/>
      <c r="J52" s="7"/>
      <c r="K52" s="7"/>
      <c r="L52" s="7"/>
      <c r="M52" s="7"/>
      <c r="N52" s="7"/>
      <c r="O52" s="7"/>
      <c r="P52" s="7"/>
      <c r="AA52" s="261"/>
      <c r="AB52" s="97"/>
      <c r="AC52" s="97"/>
      <c r="AD52" s="98"/>
      <c r="AE52" s="98"/>
      <c r="AF52" s="98"/>
      <c r="AG52" s="98"/>
      <c r="AH52" s="98"/>
    </row>
    <row r="53" spans="1:40" ht="23.25" x14ac:dyDescent="0.25">
      <c r="A53" s="248"/>
      <c r="B53" s="248"/>
      <c r="C53" s="248"/>
      <c r="D53" s="248"/>
      <c r="E53" s="248"/>
      <c r="F53" s="248"/>
      <c r="G53" s="248"/>
      <c r="H53" s="248"/>
      <c r="I53" s="248"/>
      <c r="J53" s="248"/>
      <c r="K53" s="248"/>
      <c r="L53" s="248"/>
      <c r="M53" s="248"/>
      <c r="N53" s="248"/>
      <c r="O53" s="7"/>
      <c r="P53" s="7"/>
      <c r="AA53" s="261"/>
      <c r="AB53" s="97"/>
      <c r="AC53" s="97"/>
      <c r="AD53" s="98"/>
      <c r="AE53" s="98"/>
      <c r="AF53" s="98"/>
      <c r="AG53" s="98"/>
      <c r="AH53" s="98"/>
    </row>
    <row r="54" spans="1:40" x14ac:dyDescent="0.25">
      <c r="A54" s="7"/>
      <c r="B54" s="7"/>
      <c r="C54" s="7"/>
      <c r="D54" s="7"/>
      <c r="E54" s="7"/>
      <c r="F54" s="7"/>
      <c r="G54" s="7"/>
      <c r="H54" s="7"/>
      <c r="I54" s="7"/>
      <c r="J54" s="7"/>
      <c r="K54" s="7"/>
      <c r="L54" s="7"/>
      <c r="M54" s="7"/>
      <c r="N54" s="7"/>
      <c r="O54" s="7"/>
      <c r="P54" s="7"/>
    </row>
    <row r="55" spans="1:40" ht="15.75" x14ac:dyDescent="0.25">
      <c r="A55" s="242" t="s">
        <v>98</v>
      </c>
      <c r="B55" s="242"/>
      <c r="C55" s="242"/>
      <c r="D55" s="242"/>
      <c r="E55" s="242"/>
      <c r="F55" s="242"/>
      <c r="G55" s="242"/>
      <c r="H55" s="242"/>
      <c r="I55" s="242"/>
      <c r="J55" s="242"/>
      <c r="K55" s="242"/>
      <c r="L55" s="242"/>
      <c r="M55" s="7"/>
      <c r="N55" s="7"/>
      <c r="O55" s="7"/>
      <c r="P55" s="7"/>
    </row>
    <row r="56" spans="1:40" ht="72.75" customHeight="1" x14ac:dyDescent="0.25">
      <c r="A56" s="243" t="s">
        <v>99</v>
      </c>
      <c r="B56" s="244"/>
      <c r="C56" s="244"/>
      <c r="D56" s="244"/>
      <c r="E56" s="244"/>
      <c r="F56" s="244"/>
      <c r="G56" s="244"/>
      <c r="H56" s="244"/>
      <c r="I56" s="244"/>
      <c r="J56" s="244"/>
      <c r="K56" s="244"/>
      <c r="L56" s="244"/>
      <c r="M56" s="7"/>
      <c r="N56" s="7"/>
      <c r="O56" s="7"/>
      <c r="P56" s="7"/>
    </row>
    <row r="57" spans="1:40" x14ac:dyDescent="0.25">
      <c r="A57" s="100" t="s">
        <v>100</v>
      </c>
      <c r="B57" s="7"/>
      <c r="C57" s="7"/>
      <c r="D57" s="7"/>
      <c r="E57" s="7"/>
      <c r="F57" s="7"/>
      <c r="G57" s="7"/>
      <c r="H57" s="7"/>
      <c r="I57" s="7"/>
      <c r="J57" s="7"/>
      <c r="K57" s="7"/>
      <c r="L57" s="7"/>
      <c r="M57" s="7"/>
      <c r="N57" s="7"/>
      <c r="O57" s="7"/>
      <c r="P57" s="7"/>
    </row>
    <row r="58" spans="1:40" ht="15.75" x14ac:dyDescent="0.25">
      <c r="A58" s="242"/>
      <c r="B58" s="242"/>
      <c r="C58" s="242"/>
      <c r="D58" s="242"/>
      <c r="E58" s="242"/>
      <c r="F58" s="242"/>
      <c r="G58" s="242"/>
      <c r="H58" s="242"/>
      <c r="I58" s="242"/>
      <c r="J58" s="242"/>
      <c r="K58" s="242"/>
      <c r="L58" s="242"/>
      <c r="M58" s="7"/>
      <c r="N58" s="7"/>
      <c r="O58" s="7"/>
      <c r="P58" s="7"/>
    </row>
    <row r="59" spans="1:40" hidden="1" x14ac:dyDescent="0.25">
      <c r="A59" s="7"/>
      <c r="B59" s="7"/>
      <c r="C59" s="7"/>
      <c r="D59" s="7"/>
      <c r="E59" s="7"/>
      <c r="F59" s="7"/>
      <c r="G59" s="7"/>
      <c r="H59" s="7"/>
      <c r="I59" s="7"/>
      <c r="J59" s="7"/>
      <c r="K59" s="7"/>
      <c r="L59" s="7"/>
      <c r="M59" s="7"/>
      <c r="N59" s="7"/>
      <c r="O59" s="7"/>
      <c r="P59" s="7"/>
    </row>
    <row r="60" spans="1:40" ht="15" hidden="1" customHeight="1" x14ac:dyDescent="0.25">
      <c r="A60" s="7"/>
      <c r="B60" s="245" t="s">
        <v>53</v>
      </c>
      <c r="C60" s="245"/>
      <c r="D60" s="245"/>
      <c r="E60" s="245"/>
      <c r="F60" s="245"/>
      <c r="G60" s="245"/>
      <c r="H60" s="7"/>
      <c r="I60" s="240" t="s">
        <v>54</v>
      </c>
      <c r="J60" s="241"/>
      <c r="K60" s="241"/>
      <c r="L60" s="241"/>
      <c r="M60" s="241"/>
      <c r="N60" s="241"/>
      <c r="O60" s="7"/>
      <c r="P60" s="7"/>
    </row>
    <row r="61" spans="1:40" ht="34.5" hidden="1" customHeight="1" x14ac:dyDescent="0.25">
      <c r="A61" s="7"/>
      <c r="B61" s="234" t="s">
        <v>55</v>
      </c>
      <c r="C61" s="234"/>
      <c r="D61" s="234"/>
      <c r="E61" s="2" t="s">
        <v>58</v>
      </c>
      <c r="F61" s="2" t="s">
        <v>59</v>
      </c>
      <c r="G61" s="2" t="s">
        <v>60</v>
      </c>
      <c r="H61" s="7"/>
      <c r="I61" s="2" t="s">
        <v>61</v>
      </c>
      <c r="J61" s="2" t="s">
        <v>62</v>
      </c>
      <c r="K61" s="234" t="s">
        <v>101</v>
      </c>
      <c r="L61" s="234"/>
      <c r="M61" s="234"/>
      <c r="N61" s="234"/>
      <c r="O61" s="7"/>
      <c r="P61" s="7"/>
    </row>
    <row r="62" spans="1:40" ht="65.25" hidden="1" customHeight="1" x14ac:dyDescent="0.25">
      <c r="A62" s="7"/>
      <c r="B62" s="234"/>
      <c r="C62" s="234"/>
      <c r="D62" s="234"/>
      <c r="E62" s="75">
        <v>5</v>
      </c>
      <c r="F62" s="75">
        <v>10</v>
      </c>
      <c r="G62" s="75">
        <v>20</v>
      </c>
      <c r="H62" s="7"/>
      <c r="I62" s="3" t="s">
        <v>65</v>
      </c>
      <c r="J62" s="65" t="s">
        <v>102</v>
      </c>
      <c r="K62" s="239" t="s">
        <v>103</v>
      </c>
      <c r="L62" s="239"/>
      <c r="M62" s="239"/>
      <c r="N62" s="239"/>
      <c r="O62" s="7"/>
      <c r="P62" s="7"/>
    </row>
    <row r="63" spans="1:40" ht="94.5" hidden="1" customHeight="1" x14ac:dyDescent="0.25">
      <c r="A63" s="7"/>
      <c r="B63" s="235" t="s">
        <v>63</v>
      </c>
      <c r="C63" s="58" t="s">
        <v>104</v>
      </c>
      <c r="D63" s="2">
        <v>1</v>
      </c>
      <c r="E63" s="3">
        <v>5</v>
      </c>
      <c r="F63" s="3">
        <v>10</v>
      </c>
      <c r="G63" s="4">
        <v>20</v>
      </c>
      <c r="H63" s="7"/>
      <c r="I63" s="4" t="s">
        <v>66</v>
      </c>
      <c r="J63" s="99" t="s">
        <v>105</v>
      </c>
      <c r="K63" s="239" t="s">
        <v>106</v>
      </c>
      <c r="L63" s="239"/>
      <c r="M63" s="239"/>
      <c r="N63" s="239"/>
      <c r="O63" s="7"/>
      <c r="P63" s="7"/>
    </row>
    <row r="64" spans="1:40" ht="94.5" hidden="1" customHeight="1" x14ac:dyDescent="0.25">
      <c r="A64" s="7"/>
      <c r="B64" s="236"/>
      <c r="C64" s="58" t="s">
        <v>80</v>
      </c>
      <c r="D64" s="2">
        <v>2</v>
      </c>
      <c r="E64" s="3">
        <v>10</v>
      </c>
      <c r="F64" s="4">
        <v>20</v>
      </c>
      <c r="G64" s="60">
        <v>40</v>
      </c>
      <c r="H64" s="7"/>
      <c r="I64" s="5" t="s">
        <v>69</v>
      </c>
      <c r="J64" s="65" t="s">
        <v>107</v>
      </c>
      <c r="K64" s="239" t="s">
        <v>108</v>
      </c>
      <c r="L64" s="239"/>
      <c r="M64" s="239"/>
      <c r="N64" s="239"/>
      <c r="O64" s="7"/>
      <c r="P64" s="7"/>
    </row>
    <row r="65" spans="1:39" ht="122.25" hidden="1" customHeight="1" x14ac:dyDescent="0.25">
      <c r="A65" s="7"/>
      <c r="B65" s="236"/>
      <c r="C65" s="58" t="s">
        <v>83</v>
      </c>
      <c r="D65" s="2">
        <v>3</v>
      </c>
      <c r="E65" s="3">
        <v>15</v>
      </c>
      <c r="F65" s="60">
        <v>30</v>
      </c>
      <c r="G65" s="6">
        <v>60</v>
      </c>
      <c r="H65" s="7"/>
      <c r="I65" s="6" t="s">
        <v>70</v>
      </c>
      <c r="J65" s="1" t="s">
        <v>109</v>
      </c>
      <c r="K65" s="239" t="s">
        <v>110</v>
      </c>
      <c r="L65" s="239"/>
      <c r="M65" s="239"/>
      <c r="N65" s="239"/>
      <c r="O65" s="7"/>
      <c r="P65" s="7"/>
    </row>
    <row r="66" spans="1:39" ht="60" hidden="1" customHeight="1" x14ac:dyDescent="0.25">
      <c r="A66" s="7"/>
      <c r="B66" s="236"/>
      <c r="C66" s="58" t="s">
        <v>86</v>
      </c>
      <c r="D66" s="2">
        <v>4</v>
      </c>
      <c r="E66" s="4">
        <v>20</v>
      </c>
      <c r="F66" s="60">
        <v>40</v>
      </c>
      <c r="G66" s="6">
        <v>80</v>
      </c>
      <c r="H66" s="7"/>
      <c r="I66" s="7"/>
      <c r="J66" s="7"/>
      <c r="K66" s="7"/>
      <c r="L66" s="7"/>
      <c r="M66" s="7"/>
      <c r="N66" s="7"/>
      <c r="O66" s="7"/>
      <c r="P66" s="7"/>
    </row>
    <row r="67" spans="1:39" ht="59.25" hidden="1" customHeight="1" x14ac:dyDescent="0.25">
      <c r="A67" s="7"/>
      <c r="B67" s="237"/>
      <c r="C67" s="58" t="s">
        <v>111</v>
      </c>
      <c r="D67" s="2">
        <v>5</v>
      </c>
      <c r="E67" s="4">
        <v>25</v>
      </c>
      <c r="F67" s="60">
        <v>50</v>
      </c>
      <c r="G67" s="6">
        <v>100</v>
      </c>
      <c r="H67" s="7"/>
      <c r="I67" s="7"/>
      <c r="J67" s="7"/>
      <c r="K67" s="7"/>
      <c r="L67" s="7"/>
      <c r="M67" s="7"/>
      <c r="N67" s="7"/>
      <c r="O67" s="7"/>
      <c r="P67" s="7"/>
    </row>
    <row r="68" spans="1:39" hidden="1" x14ac:dyDescent="0.25">
      <c r="A68" s="7"/>
      <c r="B68" s="7"/>
      <c r="C68" s="7"/>
      <c r="D68" s="7"/>
      <c r="E68" s="7"/>
      <c r="F68" s="7"/>
      <c r="G68" s="7"/>
      <c r="H68" s="7"/>
      <c r="I68" s="7"/>
      <c r="J68" s="7"/>
      <c r="K68" s="7"/>
      <c r="L68" s="7"/>
      <c r="M68" s="7"/>
      <c r="N68" s="7"/>
      <c r="O68" s="7"/>
      <c r="P68" s="7"/>
    </row>
    <row r="69" spans="1:39" x14ac:dyDescent="0.25">
      <c r="A69" s="7"/>
      <c r="B69" s="7"/>
      <c r="C69" s="7"/>
      <c r="D69" s="7"/>
      <c r="E69" s="7"/>
      <c r="F69" s="7"/>
      <c r="G69" s="7"/>
      <c r="H69" s="7"/>
      <c r="I69" s="7"/>
      <c r="J69" s="7"/>
      <c r="K69" s="7"/>
      <c r="L69" s="7"/>
      <c r="M69" s="7"/>
      <c r="N69" s="7"/>
      <c r="O69" s="7"/>
      <c r="P69" s="7"/>
    </row>
    <row r="70" spans="1:39" x14ac:dyDescent="0.25">
      <c r="A70" s="7"/>
      <c r="B70" s="245" t="s">
        <v>53</v>
      </c>
      <c r="C70" s="245"/>
      <c r="D70" s="245"/>
      <c r="E70" s="245"/>
      <c r="F70" s="245"/>
      <c r="G70" s="245"/>
      <c r="H70" s="245"/>
      <c r="I70" s="245"/>
      <c r="J70" s="7"/>
      <c r="K70" s="266" t="s">
        <v>54</v>
      </c>
      <c r="L70" s="266"/>
      <c r="M70" s="266"/>
      <c r="N70" s="266"/>
      <c r="O70" s="266"/>
      <c r="P70" s="266"/>
      <c r="AF70" s="245" t="s">
        <v>53</v>
      </c>
      <c r="AG70" s="245"/>
      <c r="AH70" s="245"/>
      <c r="AI70" s="245"/>
      <c r="AJ70" s="245"/>
      <c r="AK70" s="245"/>
      <c r="AL70" s="245"/>
      <c r="AM70" s="245"/>
    </row>
    <row r="71" spans="1:39" ht="19.5" customHeight="1" x14ac:dyDescent="0.25">
      <c r="A71" s="7"/>
      <c r="B71" s="234" t="s">
        <v>55</v>
      </c>
      <c r="C71" s="234"/>
      <c r="D71" s="234"/>
      <c r="E71" s="2" t="s">
        <v>74</v>
      </c>
      <c r="F71" s="2" t="s">
        <v>57</v>
      </c>
      <c r="G71" s="2" t="s">
        <v>58</v>
      </c>
      <c r="H71" s="2" t="s">
        <v>59</v>
      </c>
      <c r="I71" s="2" t="s">
        <v>60</v>
      </c>
      <c r="J71" s="7"/>
      <c r="K71" s="241"/>
      <c r="L71" s="241"/>
      <c r="M71" s="241"/>
      <c r="N71" s="241"/>
      <c r="O71" s="241"/>
      <c r="P71" s="241"/>
      <c r="AF71" s="234" t="s">
        <v>55</v>
      </c>
      <c r="AG71" s="234"/>
      <c r="AH71" s="234"/>
      <c r="AI71" s="2" t="s">
        <v>74</v>
      </c>
      <c r="AJ71" s="2" t="s">
        <v>57</v>
      </c>
      <c r="AK71" s="2" t="s">
        <v>58</v>
      </c>
      <c r="AL71" s="2" t="s">
        <v>59</v>
      </c>
      <c r="AM71" s="2" t="s">
        <v>60</v>
      </c>
    </row>
    <row r="72" spans="1:39" ht="25.5" customHeight="1" x14ac:dyDescent="0.25">
      <c r="A72" s="7"/>
      <c r="B72" s="234"/>
      <c r="C72" s="234"/>
      <c r="D72" s="234"/>
      <c r="E72" s="2">
        <v>1</v>
      </c>
      <c r="F72" s="2">
        <v>2</v>
      </c>
      <c r="G72" s="2">
        <v>5</v>
      </c>
      <c r="H72" s="2">
        <v>15</v>
      </c>
      <c r="I72" s="2">
        <v>40</v>
      </c>
      <c r="J72" s="7"/>
      <c r="K72" s="2" t="s">
        <v>61</v>
      </c>
      <c r="L72" s="2" t="s">
        <v>62</v>
      </c>
      <c r="M72" s="234" t="s">
        <v>101</v>
      </c>
      <c r="N72" s="234"/>
      <c r="O72" s="234"/>
      <c r="P72" s="234"/>
      <c r="AF72" s="234"/>
      <c r="AG72" s="234"/>
      <c r="AH72" s="234"/>
      <c r="AI72" s="2">
        <v>1</v>
      </c>
      <c r="AJ72" s="2">
        <v>2</v>
      </c>
      <c r="AK72" s="2">
        <v>5</v>
      </c>
      <c r="AL72" s="2">
        <v>15</v>
      </c>
      <c r="AM72" s="2">
        <v>40</v>
      </c>
    </row>
    <row r="73" spans="1:39" ht="39.950000000000003" customHeight="1" x14ac:dyDescent="0.25">
      <c r="A73" s="7"/>
      <c r="B73" s="235" t="s">
        <v>63</v>
      </c>
      <c r="C73" s="2" t="s">
        <v>104</v>
      </c>
      <c r="D73" s="2">
        <v>1</v>
      </c>
      <c r="E73" s="3"/>
      <c r="F73" s="3"/>
      <c r="G73" s="4"/>
      <c r="H73" s="5"/>
      <c r="I73" s="6"/>
      <c r="J73" s="7"/>
      <c r="K73" s="3" t="s">
        <v>65</v>
      </c>
      <c r="L73" s="99" t="s">
        <v>112</v>
      </c>
      <c r="M73" s="267" t="s">
        <v>103</v>
      </c>
      <c r="N73" s="268"/>
      <c r="O73" s="268"/>
      <c r="P73" s="269"/>
      <c r="AF73" s="235" t="s">
        <v>63</v>
      </c>
      <c r="AG73" s="2" t="s">
        <v>104</v>
      </c>
      <c r="AH73" s="2">
        <v>1</v>
      </c>
      <c r="AI73" s="3">
        <f>$AH$73*AI72</f>
        <v>1</v>
      </c>
      <c r="AJ73" s="3">
        <f>$AH$73*AJ72</f>
        <v>2</v>
      </c>
      <c r="AK73" s="4">
        <f>$AH$73*AK72</f>
        <v>5</v>
      </c>
      <c r="AL73" s="5">
        <f>$AH$73*AL72</f>
        <v>15</v>
      </c>
      <c r="AM73" s="6">
        <f>$AH$73*AM72</f>
        <v>40</v>
      </c>
    </row>
    <row r="74" spans="1:39" ht="39.950000000000003" customHeight="1" x14ac:dyDescent="0.25">
      <c r="A74" s="7"/>
      <c r="B74" s="236"/>
      <c r="C74" s="2" t="s">
        <v>80</v>
      </c>
      <c r="D74" s="2">
        <v>2</v>
      </c>
      <c r="E74" s="3"/>
      <c r="F74" s="3"/>
      <c r="G74" s="4"/>
      <c r="H74" s="5"/>
      <c r="I74" s="6"/>
      <c r="J74" s="7"/>
      <c r="K74" s="4" t="s">
        <v>66</v>
      </c>
      <c r="L74" s="99" t="s">
        <v>113</v>
      </c>
      <c r="M74" s="267" t="s">
        <v>114</v>
      </c>
      <c r="N74" s="268"/>
      <c r="O74" s="268"/>
      <c r="P74" s="269"/>
      <c r="AF74" s="236"/>
      <c r="AG74" s="2" t="s">
        <v>80</v>
      </c>
      <c r="AH74" s="2">
        <v>2</v>
      </c>
      <c r="AI74" s="3">
        <f>$AH$74*AI72</f>
        <v>2</v>
      </c>
      <c r="AJ74" s="3">
        <f>$AH$74*AJ72</f>
        <v>4</v>
      </c>
      <c r="AK74" s="4">
        <f>$AH$74*AK72</f>
        <v>10</v>
      </c>
      <c r="AL74" s="5">
        <f>$AH$74*AL72</f>
        <v>30</v>
      </c>
      <c r="AM74" s="6">
        <f>$AH$74*AM72</f>
        <v>80</v>
      </c>
    </row>
    <row r="75" spans="1:39" ht="39.950000000000003" customHeight="1" x14ac:dyDescent="0.25">
      <c r="A75" s="7"/>
      <c r="B75" s="236"/>
      <c r="C75" s="2" t="s">
        <v>83</v>
      </c>
      <c r="D75" s="2">
        <v>3</v>
      </c>
      <c r="E75" s="3"/>
      <c r="F75" s="4"/>
      <c r="G75" s="5"/>
      <c r="H75" s="6"/>
      <c r="I75" s="6"/>
      <c r="J75" s="7"/>
      <c r="K75" s="5" t="s">
        <v>69</v>
      </c>
      <c r="L75" s="65" t="s">
        <v>115</v>
      </c>
      <c r="M75" s="267" t="s">
        <v>116</v>
      </c>
      <c r="N75" s="268"/>
      <c r="O75" s="268"/>
      <c r="P75" s="269"/>
      <c r="AF75" s="236"/>
      <c r="AG75" s="2" t="s">
        <v>83</v>
      </c>
      <c r="AH75" s="2">
        <v>3</v>
      </c>
      <c r="AI75" s="3">
        <f>$AH$75*AI72</f>
        <v>3</v>
      </c>
      <c r="AJ75" s="4">
        <f>$AH$75*AJ72</f>
        <v>6</v>
      </c>
      <c r="AK75" s="5">
        <f>$AH$75*AK72</f>
        <v>15</v>
      </c>
      <c r="AL75" s="6">
        <f>$AH$75*AL72</f>
        <v>45</v>
      </c>
      <c r="AM75" s="6">
        <f>$AH$75*AM72</f>
        <v>120</v>
      </c>
    </row>
    <row r="76" spans="1:39" ht="39.950000000000003" customHeight="1" x14ac:dyDescent="0.25">
      <c r="A76" s="7"/>
      <c r="B76" s="236"/>
      <c r="C76" s="2" t="s">
        <v>86</v>
      </c>
      <c r="D76" s="2">
        <v>6</v>
      </c>
      <c r="E76" s="4"/>
      <c r="F76" s="5"/>
      <c r="G76" s="5"/>
      <c r="H76" s="6"/>
      <c r="I76" s="6"/>
      <c r="J76" s="7"/>
      <c r="K76" s="6" t="s">
        <v>70</v>
      </c>
      <c r="L76" s="1" t="s">
        <v>117</v>
      </c>
      <c r="M76" s="263" t="s">
        <v>118</v>
      </c>
      <c r="N76" s="264"/>
      <c r="O76" s="264"/>
      <c r="P76" s="265"/>
      <c r="AF76" s="236"/>
      <c r="AG76" s="2" t="s">
        <v>86</v>
      </c>
      <c r="AH76" s="2">
        <v>6</v>
      </c>
      <c r="AI76" s="4">
        <f>$AH$76*AI72</f>
        <v>6</v>
      </c>
      <c r="AJ76" s="5">
        <f>$AH$76*AJ72</f>
        <v>12</v>
      </c>
      <c r="AK76" s="5">
        <f>$AH$76*AK72</f>
        <v>30</v>
      </c>
      <c r="AL76" s="6">
        <f>$AH$76*AL72</f>
        <v>90</v>
      </c>
      <c r="AM76" s="6">
        <f>$AH$76*AM72</f>
        <v>240</v>
      </c>
    </row>
    <row r="77" spans="1:39" ht="39.950000000000003" customHeight="1" x14ac:dyDescent="0.25">
      <c r="A77" s="7"/>
      <c r="B77" s="237"/>
      <c r="C77" s="9" t="s">
        <v>111</v>
      </c>
      <c r="D77" s="2">
        <v>15</v>
      </c>
      <c r="E77" s="5"/>
      <c r="F77" s="5"/>
      <c r="G77" s="6"/>
      <c r="H77" s="6"/>
      <c r="I77" s="6"/>
      <c r="J77" s="7"/>
      <c r="K77" s="7"/>
      <c r="L77" s="7"/>
      <c r="M77" s="7"/>
      <c r="N77" s="7"/>
      <c r="O77" s="7"/>
      <c r="P77" s="7"/>
      <c r="AF77" s="237"/>
      <c r="AG77" s="9" t="s">
        <v>111</v>
      </c>
      <c r="AH77" s="2">
        <v>15</v>
      </c>
      <c r="AI77" s="5">
        <f>$AH$77*AI72</f>
        <v>15</v>
      </c>
      <c r="AJ77" s="5">
        <f>$AH$77*AJ72</f>
        <v>30</v>
      </c>
      <c r="AK77" s="6">
        <f>$AH$77*AK72</f>
        <v>75</v>
      </c>
      <c r="AL77" s="6">
        <f>$AH$77*AL72</f>
        <v>225</v>
      </c>
      <c r="AM77" s="6">
        <f>$AH$77*AM72</f>
        <v>600</v>
      </c>
    </row>
    <row r="78" spans="1:39" x14ac:dyDescent="0.25">
      <c r="A78" s="7"/>
      <c r="B78" s="7"/>
      <c r="C78" s="7"/>
      <c r="D78" s="7"/>
      <c r="E78" s="7"/>
      <c r="F78" s="7"/>
      <c r="G78" s="7"/>
      <c r="H78" s="7"/>
      <c r="I78" s="7"/>
      <c r="J78" s="7"/>
      <c r="K78" s="7"/>
      <c r="L78" s="7"/>
      <c r="M78" s="7"/>
      <c r="N78" s="7"/>
      <c r="O78" s="7"/>
      <c r="P78" s="7"/>
    </row>
    <row r="79" spans="1:39" x14ac:dyDescent="0.25">
      <c r="A79" s="7"/>
      <c r="B79" s="7"/>
      <c r="C79" s="7"/>
      <c r="D79" s="7"/>
      <c r="E79" s="7"/>
      <c r="F79" s="7"/>
      <c r="G79" s="7"/>
      <c r="H79" s="7"/>
      <c r="I79" s="7"/>
      <c r="J79" s="7"/>
      <c r="K79" s="7"/>
      <c r="L79" s="7"/>
      <c r="M79" s="7"/>
      <c r="N79" s="7"/>
      <c r="O79" s="7"/>
      <c r="P79" s="7"/>
    </row>
    <row r="82" ht="42" customHeight="1" x14ac:dyDescent="0.25"/>
    <row r="83" ht="37.5" customHeight="1" x14ac:dyDescent="0.25"/>
  </sheetData>
  <mergeCells count="81">
    <mergeCell ref="B70:I70"/>
    <mergeCell ref="B71:D72"/>
    <mergeCell ref="B73:B77"/>
    <mergeCell ref="AF70:AM70"/>
    <mergeCell ref="AF71:AH72"/>
    <mergeCell ref="AF73:AF77"/>
    <mergeCell ref="M76:P76"/>
    <mergeCell ref="K70:P71"/>
    <mergeCell ref="M75:P75"/>
    <mergeCell ref="M72:P72"/>
    <mergeCell ref="M73:P73"/>
    <mergeCell ref="M74:P74"/>
    <mergeCell ref="AL49:AN49"/>
    <mergeCell ref="AL50:AN50"/>
    <mergeCell ref="AL51:AN51"/>
    <mergeCell ref="AA49:AA53"/>
    <mergeCell ref="AA46:AH46"/>
    <mergeCell ref="AJ46:AN46"/>
    <mergeCell ref="AA47:AC48"/>
    <mergeCell ref="AL47:AN47"/>
    <mergeCell ref="AL48:AN48"/>
    <mergeCell ref="B19:B23"/>
    <mergeCell ref="K16:L16"/>
    <mergeCell ref="A1:N1"/>
    <mergeCell ref="A5:N5"/>
    <mergeCell ref="A3:N3"/>
    <mergeCell ref="B16:I16"/>
    <mergeCell ref="B17:D18"/>
    <mergeCell ref="B6:L6"/>
    <mergeCell ref="C9:E9"/>
    <mergeCell ref="C10:E10"/>
    <mergeCell ref="C11:E11"/>
    <mergeCell ref="C12:E12"/>
    <mergeCell ref="C13:E13"/>
    <mergeCell ref="C14:E14"/>
    <mergeCell ref="B8:F8"/>
    <mergeCell ref="I13:J13"/>
    <mergeCell ref="B32:B36"/>
    <mergeCell ref="A39:M39"/>
    <mergeCell ref="A41:N41"/>
    <mergeCell ref="A53:N53"/>
    <mergeCell ref="L46:N46"/>
    <mergeCell ref="J45:N45"/>
    <mergeCell ref="B48:B51"/>
    <mergeCell ref="A40:M40"/>
    <mergeCell ref="A43:M43"/>
    <mergeCell ref="B45:H45"/>
    <mergeCell ref="B46:D47"/>
    <mergeCell ref="A25:M25"/>
    <mergeCell ref="A26:N26"/>
    <mergeCell ref="B29:I29"/>
    <mergeCell ref="K29:L29"/>
    <mergeCell ref="B30:D31"/>
    <mergeCell ref="B61:D62"/>
    <mergeCell ref="B63:B67"/>
    <mergeCell ref="L47:N47"/>
    <mergeCell ref="L48:N48"/>
    <mergeCell ref="L49:N49"/>
    <mergeCell ref="L50:N50"/>
    <mergeCell ref="K61:N61"/>
    <mergeCell ref="K62:N62"/>
    <mergeCell ref="K63:N63"/>
    <mergeCell ref="K64:N64"/>
    <mergeCell ref="K65:N65"/>
    <mergeCell ref="I60:N60"/>
    <mergeCell ref="A55:L55"/>
    <mergeCell ref="A56:L56"/>
    <mergeCell ref="A58:L58"/>
    <mergeCell ref="B60:G60"/>
    <mergeCell ref="K13:L13"/>
    <mergeCell ref="I14:J14"/>
    <mergeCell ref="K14:L14"/>
    <mergeCell ref="H8:M8"/>
    <mergeCell ref="I9:J9"/>
    <mergeCell ref="K9:L9"/>
    <mergeCell ref="I10:J10"/>
    <mergeCell ref="K10:L10"/>
    <mergeCell ref="I11:J11"/>
    <mergeCell ref="K11:L11"/>
    <mergeCell ref="I12:J12"/>
    <mergeCell ref="K12:L12"/>
  </mergeCells>
  <hyperlinks>
    <hyperlink ref="B6" r:id="rId1" xr:uid="{04262205-FBFB-41A1-9501-E37544A5F3ED}"/>
  </hyperlinks>
  <pageMargins left="0.70866141732283472" right="0.70866141732283472" top="0.74803149606299213" bottom="0.74803149606299213" header="0.31496062992125984" footer="0.31496062992125984"/>
  <pageSetup scale="24" orientation="landscape" horizontalDpi="1200" verticalDpi="1200" r:id="rId2"/>
  <colBreaks count="1" manualBreakCount="1">
    <brk id="13" max="69"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120"/>
  <sheetViews>
    <sheetView view="pageBreakPreview" zoomScale="60" zoomScaleNormal="85" workbookViewId="0">
      <selection activeCell="M91" sqref="M91"/>
    </sheetView>
  </sheetViews>
  <sheetFormatPr baseColWidth="10" defaultColWidth="11.42578125" defaultRowHeight="15" x14ac:dyDescent="0.25"/>
  <cols>
    <col min="1" max="1" width="48.42578125" style="8" customWidth="1"/>
    <col min="2" max="2" width="14.7109375" style="8" customWidth="1"/>
    <col min="3" max="3" width="27.42578125" style="8" customWidth="1"/>
    <col min="4" max="4" width="18.7109375" style="8" customWidth="1"/>
    <col min="5" max="5" width="19" style="8" customWidth="1"/>
    <col min="6" max="6" width="16.7109375" style="8" bestFit="1" customWidth="1"/>
    <col min="7" max="7" width="5.140625" style="8" customWidth="1"/>
    <col min="8" max="8" width="7.42578125" style="8" customWidth="1"/>
    <col min="9" max="9" width="10" style="8" customWidth="1"/>
    <col min="10" max="10" width="17.7109375" style="8" customWidth="1"/>
    <col min="11" max="11" width="10.7109375" style="8" customWidth="1"/>
    <col min="12" max="12" width="7.7109375" style="8" customWidth="1"/>
    <col min="13" max="13" width="19" style="8" customWidth="1"/>
    <col min="14" max="14" width="11.85546875" style="8" customWidth="1"/>
    <col min="15" max="15" width="16.7109375" style="8" bestFit="1" customWidth="1"/>
    <col min="16" max="16" width="15.42578125" style="8" customWidth="1"/>
    <col min="17" max="16384" width="11.42578125" style="8"/>
  </cols>
  <sheetData>
    <row r="1" spans="1:30" ht="21" customHeight="1" x14ac:dyDescent="0.25">
      <c r="A1" s="352" t="s">
        <v>119</v>
      </c>
      <c r="B1" s="352"/>
      <c r="C1" s="352"/>
      <c r="D1" s="352"/>
      <c r="E1" s="352"/>
      <c r="F1" s="352"/>
      <c r="G1" s="352"/>
      <c r="H1" s="352"/>
      <c r="I1" s="352"/>
      <c r="J1" s="352"/>
      <c r="K1" s="352"/>
      <c r="L1" s="352"/>
      <c r="M1" s="352"/>
      <c r="N1" s="352"/>
      <c r="O1" s="352"/>
      <c r="P1" s="352"/>
    </row>
    <row r="2" spans="1:30" ht="6.75" customHeight="1" x14ac:dyDescent="0.25">
      <c r="A2" s="352"/>
      <c r="B2" s="352"/>
      <c r="C2" s="352"/>
      <c r="D2" s="352"/>
      <c r="E2" s="352"/>
      <c r="F2" s="352"/>
      <c r="G2" s="352"/>
      <c r="H2" s="352"/>
      <c r="I2" s="352"/>
      <c r="J2" s="352"/>
      <c r="K2" s="352"/>
      <c r="L2" s="352"/>
      <c r="M2" s="352"/>
      <c r="N2" s="352"/>
      <c r="O2" s="352"/>
      <c r="P2" s="352"/>
    </row>
    <row r="3" spans="1:30" ht="18.75" customHeight="1" x14ac:dyDescent="0.25">
      <c r="A3" s="353" t="s">
        <v>120</v>
      </c>
      <c r="B3" s="353"/>
      <c r="C3" s="353"/>
      <c r="D3" s="353"/>
      <c r="E3" s="353"/>
      <c r="F3" s="353"/>
      <c r="G3" s="353"/>
      <c r="H3" s="353"/>
      <c r="I3" s="353"/>
      <c r="J3" s="353"/>
      <c r="K3" s="353"/>
      <c r="L3" s="353"/>
      <c r="M3" s="353"/>
      <c r="N3" s="353"/>
      <c r="O3" s="353"/>
      <c r="P3" s="353"/>
    </row>
    <row r="4" spans="1:30" ht="15.75" customHeight="1" x14ac:dyDescent="0.25">
      <c r="A4" s="353"/>
      <c r="B4" s="353"/>
      <c r="C4" s="353"/>
      <c r="D4" s="353"/>
      <c r="E4" s="353"/>
      <c r="F4" s="353"/>
      <c r="G4" s="353"/>
      <c r="H4" s="353"/>
      <c r="I4" s="353"/>
      <c r="J4" s="353"/>
      <c r="K4" s="353"/>
      <c r="L4" s="353"/>
      <c r="M4" s="353"/>
      <c r="N4" s="353"/>
      <c r="O4" s="353"/>
      <c r="P4" s="353"/>
    </row>
    <row r="5" spans="1:30" ht="15" customHeight="1" x14ac:dyDescent="0.25">
      <c r="A5" s="66"/>
      <c r="B5" s="66"/>
      <c r="C5" s="66"/>
      <c r="D5" s="66"/>
      <c r="E5" s="66"/>
      <c r="F5" s="66"/>
      <c r="G5" s="66"/>
      <c r="H5" s="66"/>
      <c r="I5" s="66"/>
      <c r="J5" s="66"/>
      <c r="K5" s="66"/>
      <c r="L5" s="66"/>
      <c r="M5" s="66"/>
      <c r="N5" s="66"/>
      <c r="O5" s="66"/>
      <c r="P5" s="66"/>
    </row>
    <row r="6" spans="1:30" ht="15" customHeight="1" x14ac:dyDescent="0.25">
      <c r="A6" s="66"/>
      <c r="B6" s="66"/>
      <c r="C6" s="66"/>
      <c r="D6" s="66"/>
      <c r="E6" s="66"/>
      <c r="F6" s="66"/>
      <c r="G6" s="66"/>
      <c r="H6" s="66"/>
      <c r="I6" s="66"/>
      <c r="J6" s="66"/>
      <c r="K6" s="66"/>
      <c r="L6" s="66"/>
      <c r="M6" s="66"/>
      <c r="N6" s="66"/>
      <c r="O6" s="66"/>
      <c r="P6" s="66"/>
    </row>
    <row r="7" spans="1:30" ht="6" customHeight="1" x14ac:dyDescent="0.25">
      <c r="A7" s="7"/>
      <c r="B7" s="7"/>
      <c r="C7" s="7"/>
      <c r="D7" s="7"/>
      <c r="E7" s="7"/>
      <c r="F7" s="7"/>
      <c r="G7" s="7"/>
      <c r="H7" s="7"/>
      <c r="I7" s="7"/>
      <c r="J7" s="7"/>
      <c r="K7" s="7"/>
      <c r="L7" s="7"/>
      <c r="M7" s="7"/>
      <c r="N7" s="7"/>
      <c r="O7" s="7"/>
      <c r="P7" s="7"/>
    </row>
    <row r="8" spans="1:30" ht="33" customHeight="1" x14ac:dyDescent="0.25">
      <c r="A8" s="300" t="s">
        <v>121</v>
      </c>
      <c r="B8" s="7"/>
      <c r="C8" s="357" t="s">
        <v>122</v>
      </c>
      <c r="D8" s="357"/>
      <c r="E8" s="357"/>
      <c r="F8" s="357"/>
      <c r="G8" s="357"/>
      <c r="H8" s="357"/>
      <c r="I8" s="357"/>
      <c r="J8" s="357"/>
      <c r="K8" s="7"/>
      <c r="L8" s="7"/>
      <c r="M8" s="7"/>
      <c r="N8" s="7"/>
      <c r="O8" s="7"/>
      <c r="P8" s="7"/>
      <c r="Z8" s="7"/>
      <c r="AA8" s="7"/>
      <c r="AB8" s="7"/>
      <c r="AC8" s="7"/>
      <c r="AD8" s="7"/>
    </row>
    <row r="9" spans="1:30" ht="159" customHeight="1" x14ac:dyDescent="0.25">
      <c r="A9" s="300"/>
      <c r="B9" s="7"/>
      <c r="C9" s="302"/>
      <c r="D9" s="302"/>
      <c r="E9" s="302"/>
      <c r="F9" s="302"/>
      <c r="G9" s="302"/>
      <c r="H9" s="302"/>
      <c r="I9" s="302"/>
      <c r="J9" s="302"/>
      <c r="K9" s="7"/>
      <c r="L9" s="7"/>
      <c r="M9" s="7"/>
      <c r="N9" s="7"/>
      <c r="O9" s="7"/>
      <c r="P9" s="7"/>
    </row>
    <row r="10" spans="1:30" ht="36" customHeight="1" x14ac:dyDescent="0.25">
      <c r="A10" s="300"/>
      <c r="B10" s="7"/>
      <c r="C10" s="354" t="s">
        <v>123</v>
      </c>
      <c r="D10" s="354"/>
      <c r="E10" s="354"/>
      <c r="F10" s="354"/>
      <c r="G10" s="354"/>
      <c r="H10" s="354" t="s">
        <v>124</v>
      </c>
      <c r="I10" s="354"/>
      <c r="J10" s="72" t="s">
        <v>125</v>
      </c>
      <c r="K10" s="7"/>
      <c r="L10" s="7"/>
      <c r="M10" s="7"/>
      <c r="N10" s="7"/>
      <c r="O10" s="7"/>
      <c r="P10" s="7"/>
    </row>
    <row r="11" spans="1:30" ht="15" customHeight="1" x14ac:dyDescent="0.25">
      <c r="A11" s="300"/>
      <c r="B11" s="7"/>
      <c r="C11" s="344" t="s">
        <v>65</v>
      </c>
      <c r="D11" s="344"/>
      <c r="E11" s="355" t="s">
        <v>126</v>
      </c>
      <c r="F11" s="355"/>
      <c r="G11" s="355"/>
      <c r="H11" s="349">
        <v>2.2999999999999998</v>
      </c>
      <c r="I11" s="349"/>
      <c r="J11" s="10" t="e">
        <f>COUNTIF('Matriz de Riesgos de gestión'!#REF!,' Gráficas'!C11)</f>
        <v>#REF!</v>
      </c>
      <c r="K11" s="7"/>
      <c r="L11" s="7"/>
      <c r="M11" s="7"/>
      <c r="N11" s="7"/>
      <c r="O11" s="7"/>
      <c r="P11" s="7"/>
    </row>
    <row r="12" spans="1:30" ht="15" customHeight="1" x14ac:dyDescent="0.25">
      <c r="A12" s="300"/>
      <c r="B12" s="7"/>
      <c r="C12" s="345" t="s">
        <v>66</v>
      </c>
      <c r="D12" s="345"/>
      <c r="E12" s="356" t="s">
        <v>127</v>
      </c>
      <c r="F12" s="356"/>
      <c r="G12" s="356"/>
      <c r="H12" s="349">
        <v>4.5</v>
      </c>
      <c r="I12" s="349"/>
      <c r="J12" s="10" t="e">
        <f>COUNTIF('Matriz de Riesgos de gestión'!#REF!,' Gráficas'!C12)</f>
        <v>#REF!</v>
      </c>
      <c r="K12" s="7"/>
      <c r="L12" s="7"/>
      <c r="M12" s="7"/>
      <c r="N12" s="7"/>
      <c r="O12" s="7"/>
      <c r="P12" s="7"/>
    </row>
    <row r="13" spans="1:30" ht="15" customHeight="1" x14ac:dyDescent="0.25">
      <c r="A13" s="300"/>
      <c r="B13" s="7"/>
      <c r="C13" s="346" t="s">
        <v>69</v>
      </c>
      <c r="D13" s="346"/>
      <c r="E13" s="350" t="s">
        <v>128</v>
      </c>
      <c r="F13" s="350"/>
      <c r="G13" s="350"/>
      <c r="H13" s="349">
        <v>6.7</v>
      </c>
      <c r="I13" s="349"/>
      <c r="J13" s="10" t="e">
        <f>COUNTIF('Matriz de Riesgos de gestión'!#REF!,' Gráficas'!C13)</f>
        <v>#REF!</v>
      </c>
      <c r="K13" s="7"/>
      <c r="L13" s="7"/>
      <c r="M13" s="7"/>
      <c r="N13" s="7"/>
      <c r="O13" s="7"/>
      <c r="P13" s="7"/>
    </row>
    <row r="14" spans="1:30" ht="15" customHeight="1" x14ac:dyDescent="0.25">
      <c r="A14" s="300"/>
      <c r="B14" s="7"/>
      <c r="C14" s="347" t="s">
        <v>70</v>
      </c>
      <c r="D14" s="347"/>
      <c r="E14" s="351" t="s">
        <v>129</v>
      </c>
      <c r="F14" s="351"/>
      <c r="G14" s="351"/>
      <c r="H14" s="349" t="s">
        <v>85</v>
      </c>
      <c r="I14" s="349"/>
      <c r="J14" s="10" t="e">
        <f>COUNTIF('Matriz de Riesgos de gestión'!#REF!,' Gráficas'!C14)</f>
        <v>#REF!</v>
      </c>
      <c r="K14" s="7"/>
      <c r="L14" s="7"/>
      <c r="M14" s="7"/>
      <c r="N14" s="7"/>
      <c r="O14" s="7"/>
      <c r="P14" s="7"/>
    </row>
    <row r="15" spans="1:30" ht="15" customHeight="1" x14ac:dyDescent="0.25">
      <c r="A15" s="300"/>
      <c r="B15" s="95"/>
      <c r="C15" s="348" t="s">
        <v>130</v>
      </c>
      <c r="D15" s="348"/>
      <c r="E15" s="348"/>
      <c r="F15" s="348"/>
      <c r="G15" s="348"/>
      <c r="H15" s="348"/>
      <c r="I15" s="348"/>
      <c r="J15" s="11" t="e">
        <f>SUM(J11:J14)</f>
        <v>#REF!</v>
      </c>
      <c r="K15" s="7"/>
      <c r="L15" s="7"/>
      <c r="M15" s="7"/>
      <c r="N15" s="7"/>
      <c r="O15" s="7"/>
      <c r="P15" s="7"/>
    </row>
    <row r="16" spans="1:30" ht="15" customHeight="1" x14ac:dyDescent="0.25">
      <c r="A16" s="300"/>
      <c r="B16" s="7"/>
      <c r="C16" s="7"/>
      <c r="D16" s="7"/>
      <c r="E16" s="7"/>
      <c r="F16" s="7"/>
      <c r="G16" s="7"/>
      <c r="H16" s="7"/>
      <c r="I16" s="7"/>
      <c r="J16" s="7"/>
      <c r="K16" s="7"/>
      <c r="L16" s="7"/>
      <c r="M16" s="7"/>
      <c r="N16" s="7"/>
      <c r="O16" s="7"/>
      <c r="P16" s="7"/>
    </row>
    <row r="17" spans="1:30" ht="20.100000000000001" customHeight="1" x14ac:dyDescent="0.25">
      <c r="A17" s="300"/>
      <c r="B17" s="7"/>
      <c r="C17" s="7"/>
      <c r="D17" s="7"/>
      <c r="E17" s="7"/>
      <c r="F17" s="7"/>
      <c r="G17" s="7"/>
      <c r="H17" s="7"/>
      <c r="I17" s="7"/>
      <c r="J17" s="7"/>
      <c r="K17" s="7"/>
      <c r="L17" s="7"/>
      <c r="M17" s="7"/>
      <c r="N17" s="7"/>
      <c r="O17" s="7"/>
      <c r="P17" s="7"/>
    </row>
    <row r="18" spans="1:30" ht="20.100000000000001" customHeight="1" x14ac:dyDescent="0.25">
      <c r="A18" s="300"/>
      <c r="B18" s="7"/>
      <c r="C18" s="270" t="s">
        <v>131</v>
      </c>
      <c r="D18" s="270"/>
      <c r="E18" s="270"/>
      <c r="F18" s="270"/>
      <c r="G18" s="270"/>
      <c r="H18" s="270"/>
      <c r="I18" s="270"/>
      <c r="J18" s="270"/>
      <c r="K18" s="270"/>
      <c r="L18" s="270"/>
      <c r="M18" s="270"/>
      <c r="N18" s="270"/>
      <c r="O18" s="270"/>
      <c r="P18" s="270"/>
    </row>
    <row r="19" spans="1:30" ht="20.100000000000001" customHeight="1" x14ac:dyDescent="0.25">
      <c r="A19" s="300"/>
      <c r="B19" s="7"/>
      <c r="C19" s="7"/>
      <c r="D19" s="7"/>
      <c r="E19" s="7"/>
      <c r="F19" s="7"/>
      <c r="G19" s="7"/>
      <c r="H19" s="7"/>
      <c r="I19" s="7"/>
      <c r="J19" s="7"/>
      <c r="K19" s="7"/>
      <c r="L19" s="7"/>
      <c r="M19" s="7"/>
      <c r="N19" s="7"/>
      <c r="O19" s="7"/>
      <c r="P19" s="7"/>
    </row>
    <row r="20" spans="1:30" ht="20.100000000000001" customHeight="1" x14ac:dyDescent="0.25">
      <c r="A20" s="300"/>
      <c r="B20" s="84"/>
      <c r="C20" s="277" t="s">
        <v>53</v>
      </c>
      <c r="D20" s="277"/>
      <c r="E20" s="277"/>
      <c r="F20" s="277"/>
      <c r="G20" s="277"/>
      <c r="H20" s="277"/>
      <c r="I20" s="277"/>
      <c r="J20" s="277"/>
      <c r="K20" s="277"/>
      <c r="L20" s="277"/>
      <c r="M20" s="277"/>
      <c r="N20" s="277"/>
      <c r="O20" s="278"/>
      <c r="P20" s="271" t="s">
        <v>132</v>
      </c>
    </row>
    <row r="21" spans="1:30" ht="21" customHeight="1" x14ac:dyDescent="0.25">
      <c r="A21" s="300"/>
      <c r="B21" s="84"/>
      <c r="C21" s="297" t="s">
        <v>55</v>
      </c>
      <c r="D21" s="297"/>
      <c r="E21" s="282"/>
      <c r="F21" s="48" t="str">
        <f>'Escalas de Valoración'!E17</f>
        <v>LEVE</v>
      </c>
      <c r="G21" s="276" t="str">
        <f>'Escalas de Valoración'!F17</f>
        <v>MENOR</v>
      </c>
      <c r="H21" s="278"/>
      <c r="I21" s="276" t="str">
        <f>'Escalas de Valoración'!G17</f>
        <v>MODERADO</v>
      </c>
      <c r="J21" s="277"/>
      <c r="K21" s="277"/>
      <c r="L21" s="278"/>
      <c r="M21" s="276" t="str">
        <f>'Escalas de Valoración'!H17</f>
        <v>MAYOR</v>
      </c>
      <c r="N21" s="278"/>
      <c r="O21" s="72" t="str">
        <f>'Escalas de Valoración'!I17</f>
        <v>CATASTROFICO</v>
      </c>
      <c r="P21" s="272"/>
    </row>
    <row r="22" spans="1:30" ht="15" customHeight="1" x14ac:dyDescent="0.25">
      <c r="A22" s="300"/>
      <c r="B22" s="84"/>
      <c r="C22" s="298"/>
      <c r="D22" s="298"/>
      <c r="E22" s="284"/>
      <c r="F22" s="70">
        <v>1</v>
      </c>
      <c r="G22" s="276">
        <v>2</v>
      </c>
      <c r="H22" s="278"/>
      <c r="I22" s="276">
        <v>3</v>
      </c>
      <c r="J22" s="277"/>
      <c r="K22" s="277"/>
      <c r="L22" s="278"/>
      <c r="M22" s="276">
        <v>4</v>
      </c>
      <c r="N22" s="278"/>
      <c r="O22" s="83">
        <v>5</v>
      </c>
      <c r="P22" s="273"/>
    </row>
    <row r="23" spans="1:30" ht="26.25" customHeight="1" x14ac:dyDescent="0.25">
      <c r="A23" s="300"/>
      <c r="B23" s="84"/>
      <c r="C23" s="282" t="s">
        <v>63</v>
      </c>
      <c r="D23" s="49" t="str">
        <f>'Escalas de Valoración'!C19</f>
        <v>MUY BAJA</v>
      </c>
      <c r="E23" s="70">
        <v>1</v>
      </c>
      <c r="F23" s="78" t="s">
        <v>133</v>
      </c>
      <c r="G23" s="285" t="e">
        <f>J11/J15</f>
        <v>#REF!</v>
      </c>
      <c r="H23" s="285"/>
      <c r="I23" s="76"/>
      <c r="J23" s="77"/>
      <c r="K23" s="76"/>
      <c r="L23" s="76"/>
      <c r="M23" s="13"/>
      <c r="N23" s="13"/>
      <c r="O23" s="14"/>
      <c r="P23" s="19" t="e">
        <f>+'Lista Desplegable'!B7</f>
        <v>#REF!</v>
      </c>
    </row>
    <row r="24" spans="1:30" ht="19.5" customHeight="1" x14ac:dyDescent="0.25">
      <c r="A24" s="300"/>
      <c r="B24" s="84"/>
      <c r="C24" s="283"/>
      <c r="D24" s="49" t="str">
        <f>'Escalas de Valoración'!C20</f>
        <v>BAJA</v>
      </c>
      <c r="E24" s="70">
        <v>2</v>
      </c>
      <c r="F24" s="18"/>
      <c r="G24" s="286"/>
      <c r="H24" s="286"/>
      <c r="I24" s="21"/>
      <c r="J24" s="22" t="s">
        <v>134</v>
      </c>
      <c r="K24" s="23" t="e">
        <f>J12/J15</f>
        <v>#REF!</v>
      </c>
      <c r="L24" s="23"/>
      <c r="M24" s="71"/>
      <c r="N24" s="71"/>
      <c r="O24" s="15"/>
      <c r="P24" s="19" t="e">
        <f>+'Lista Desplegable'!B8</f>
        <v>#REF!</v>
      </c>
    </row>
    <row r="25" spans="1:30" ht="15" customHeight="1" x14ac:dyDescent="0.25">
      <c r="A25" s="300"/>
      <c r="B25" s="84"/>
      <c r="C25" s="283"/>
      <c r="D25" s="49" t="str">
        <f>'Escalas de Valoración'!C21</f>
        <v>MEDIA</v>
      </c>
      <c r="E25" s="70">
        <v>3</v>
      </c>
      <c r="F25" s="50"/>
      <c r="G25" s="286"/>
      <c r="H25" s="286"/>
      <c r="I25" s="24"/>
      <c r="J25" s="25"/>
      <c r="K25" s="338" t="s">
        <v>135</v>
      </c>
      <c r="L25" s="338"/>
      <c r="M25" s="26" t="e">
        <f>J13/(J15/100)/100</f>
        <v>#REF!</v>
      </c>
      <c r="N25" s="26"/>
      <c r="O25" s="16"/>
      <c r="P25" s="19" t="e">
        <f>+'Lista Desplegable'!B9</f>
        <v>#REF!</v>
      </c>
    </row>
    <row r="26" spans="1:30" ht="15" customHeight="1" x14ac:dyDescent="0.25">
      <c r="A26" s="300"/>
      <c r="B26" s="84"/>
      <c r="C26" s="283"/>
      <c r="D26" s="49" t="str">
        <f>'Escalas de Valoración'!C22</f>
        <v>ALTA</v>
      </c>
      <c r="E26" s="70">
        <v>4</v>
      </c>
      <c r="F26" s="50"/>
      <c r="G26" s="287"/>
      <c r="H26" s="287"/>
      <c r="I26" s="71"/>
      <c r="J26" s="71"/>
      <c r="K26" s="71"/>
      <c r="L26" s="71"/>
      <c r="M26" s="12"/>
      <c r="N26" s="12"/>
      <c r="O26" s="16"/>
      <c r="P26" s="289" t="e">
        <f>+'Lista Desplegable'!B10</f>
        <v>#REF!</v>
      </c>
    </row>
    <row r="27" spans="1:30" ht="15" customHeight="1" x14ac:dyDescent="0.25">
      <c r="A27" s="300"/>
      <c r="B27" s="84"/>
      <c r="C27" s="284"/>
      <c r="D27" s="49" t="str">
        <f>'Escalas de Valoración'!C23</f>
        <v>MUY ALTA</v>
      </c>
      <c r="E27" s="70">
        <v>5</v>
      </c>
      <c r="F27" s="51"/>
      <c r="G27" s="329"/>
      <c r="H27" s="329"/>
      <c r="I27" s="17"/>
      <c r="J27" s="17"/>
      <c r="K27" s="17"/>
      <c r="L27" s="17"/>
      <c r="M27" s="27"/>
      <c r="N27" s="53" t="s">
        <v>136</v>
      </c>
      <c r="O27" s="28" t="e">
        <f>J14/(J15/100)/100</f>
        <v>#REF!</v>
      </c>
      <c r="P27" s="291"/>
    </row>
    <row r="28" spans="1:30" ht="15" customHeight="1" x14ac:dyDescent="0.25">
      <c r="A28" s="300"/>
      <c r="B28" s="84"/>
      <c r="C28" s="280" t="s">
        <v>130</v>
      </c>
      <c r="D28" s="280"/>
      <c r="E28" s="280"/>
      <c r="F28" s="280"/>
      <c r="G28" s="280"/>
      <c r="H28" s="280"/>
      <c r="I28" s="280"/>
      <c r="J28" s="280"/>
      <c r="K28" s="280"/>
      <c r="L28" s="280"/>
      <c r="M28" s="280"/>
      <c r="N28" s="280"/>
      <c r="O28" s="281"/>
      <c r="P28" s="11" t="e">
        <f>SUM(P23:P27)</f>
        <v>#REF!</v>
      </c>
    </row>
    <row r="29" spans="1:30" ht="15.75" thickBot="1" x14ac:dyDescent="0.3">
      <c r="A29" s="96"/>
      <c r="B29" s="96"/>
      <c r="C29" s="96"/>
      <c r="D29" s="96"/>
      <c r="E29" s="96"/>
      <c r="F29" s="96"/>
      <c r="G29" s="96"/>
      <c r="H29" s="96"/>
      <c r="I29" s="96"/>
      <c r="J29" s="96"/>
      <c r="K29" s="96"/>
      <c r="L29" s="96"/>
      <c r="M29" s="96"/>
      <c r="N29" s="96"/>
      <c r="O29" s="96"/>
      <c r="P29" s="96"/>
    </row>
    <row r="30" spans="1:30" ht="15.75" thickBot="1" x14ac:dyDescent="0.3">
      <c r="A30" s="7"/>
      <c r="B30" s="7"/>
      <c r="C30" s="7"/>
      <c r="D30" s="7"/>
      <c r="E30" s="7"/>
      <c r="F30" s="7"/>
      <c r="G30" s="7"/>
      <c r="H30" s="7"/>
      <c r="I30" s="7"/>
      <c r="J30" s="7"/>
      <c r="K30" s="7"/>
      <c r="L30" s="7"/>
      <c r="M30" s="7"/>
      <c r="N30" s="7"/>
      <c r="O30" s="7"/>
      <c r="P30" s="7"/>
    </row>
    <row r="31" spans="1:30" ht="33" customHeight="1" x14ac:dyDescent="0.25">
      <c r="A31" s="299" t="s">
        <v>137</v>
      </c>
      <c r="B31" s="7"/>
      <c r="C31" s="301" t="s">
        <v>122</v>
      </c>
      <c r="D31" s="301"/>
      <c r="E31" s="301"/>
      <c r="F31" s="301"/>
      <c r="G31" s="301"/>
      <c r="H31" s="301"/>
      <c r="I31" s="301"/>
      <c r="J31" s="301"/>
      <c r="K31" s="7"/>
      <c r="L31" s="7"/>
      <c r="M31" s="7"/>
      <c r="N31" s="7"/>
      <c r="O31" s="7"/>
      <c r="P31" s="7"/>
      <c r="Z31" s="7"/>
      <c r="AA31" s="7"/>
      <c r="AB31" s="7"/>
      <c r="AC31" s="7"/>
      <c r="AD31" s="7"/>
    </row>
    <row r="32" spans="1:30" ht="171" customHeight="1" x14ac:dyDescent="0.25">
      <c r="A32" s="300"/>
      <c r="B32" s="7"/>
      <c r="C32" s="302"/>
      <c r="D32" s="302"/>
      <c r="E32" s="302"/>
      <c r="F32" s="302"/>
      <c r="G32" s="302"/>
      <c r="H32" s="302"/>
      <c r="I32" s="302"/>
      <c r="J32" s="302"/>
      <c r="K32" s="7"/>
      <c r="L32" s="7"/>
      <c r="M32" s="7"/>
      <c r="N32" s="7"/>
      <c r="O32" s="7"/>
      <c r="P32" s="7"/>
    </row>
    <row r="33" spans="1:16" ht="36" customHeight="1" x14ac:dyDescent="0.25">
      <c r="A33" s="300"/>
      <c r="B33" s="7"/>
      <c r="C33" s="276" t="s">
        <v>123</v>
      </c>
      <c r="D33" s="277"/>
      <c r="E33" s="277"/>
      <c r="F33" s="277"/>
      <c r="G33" s="278"/>
      <c r="H33" s="276" t="s">
        <v>124</v>
      </c>
      <c r="I33" s="278"/>
      <c r="J33" s="72" t="s">
        <v>125</v>
      </c>
      <c r="K33" s="7"/>
      <c r="L33" s="7"/>
      <c r="M33" s="7"/>
      <c r="N33" s="7"/>
      <c r="O33" s="7"/>
      <c r="P33" s="7"/>
    </row>
    <row r="34" spans="1:16" ht="15" customHeight="1" x14ac:dyDescent="0.25">
      <c r="A34" s="300"/>
      <c r="B34" s="7"/>
      <c r="C34" s="303" t="s">
        <v>76</v>
      </c>
      <c r="D34" s="304"/>
      <c r="E34" s="305" t="s">
        <v>126</v>
      </c>
      <c r="F34" s="306"/>
      <c r="G34" s="307"/>
      <c r="H34" s="339" t="s">
        <v>77</v>
      </c>
      <c r="I34" s="340"/>
      <c r="J34" s="10" t="e">
        <f>COUNTIF('Matriz de Riesgos de gestión'!#REF!,' Gráficas'!C34)</f>
        <v>#REF!</v>
      </c>
      <c r="K34" s="7"/>
      <c r="L34" s="7"/>
      <c r="M34" s="7"/>
      <c r="N34" s="7"/>
      <c r="O34" s="7"/>
      <c r="P34" s="7"/>
    </row>
    <row r="35" spans="1:16" ht="15" customHeight="1" x14ac:dyDescent="0.25">
      <c r="A35" s="300"/>
      <c r="B35" s="7"/>
      <c r="C35" s="310" t="s">
        <v>79</v>
      </c>
      <c r="D35" s="311"/>
      <c r="E35" s="312" t="s">
        <v>127</v>
      </c>
      <c r="F35" s="313"/>
      <c r="G35" s="314"/>
      <c r="H35" s="339">
        <v>5</v>
      </c>
      <c r="I35" s="340"/>
      <c r="J35" s="10" t="e">
        <f>COUNTIF('Matriz de Riesgos de gestión'!#REF!,' Gráficas'!C35)</f>
        <v>#REF!</v>
      </c>
      <c r="K35" s="7"/>
      <c r="L35" s="7"/>
      <c r="M35" s="7"/>
      <c r="N35" s="7"/>
      <c r="O35" s="7"/>
      <c r="P35" s="7"/>
    </row>
    <row r="36" spans="1:16" ht="15" customHeight="1" x14ac:dyDescent="0.25">
      <c r="A36" s="300"/>
      <c r="B36" s="7"/>
      <c r="C36" s="317" t="s">
        <v>81</v>
      </c>
      <c r="D36" s="318"/>
      <c r="E36" s="319" t="s">
        <v>128</v>
      </c>
      <c r="F36" s="320"/>
      <c r="G36" s="321"/>
      <c r="H36" s="339" t="s">
        <v>82</v>
      </c>
      <c r="I36" s="340"/>
      <c r="J36" s="10" t="e">
        <f>COUNTIF('Matriz de Riesgos de gestión'!#REF!,' Gráficas'!C36)</f>
        <v>#REF!</v>
      </c>
      <c r="K36" s="7"/>
      <c r="L36" s="7"/>
      <c r="M36" s="7"/>
      <c r="N36" s="7"/>
      <c r="O36" s="7"/>
      <c r="P36" s="7"/>
    </row>
    <row r="37" spans="1:16" ht="15" customHeight="1" x14ac:dyDescent="0.25">
      <c r="A37" s="300"/>
      <c r="B37" s="7"/>
      <c r="C37" s="324" t="s">
        <v>84</v>
      </c>
      <c r="D37" s="325"/>
      <c r="E37" s="326" t="s">
        <v>129</v>
      </c>
      <c r="F37" s="327"/>
      <c r="G37" s="328"/>
      <c r="H37" s="339" t="s">
        <v>85</v>
      </c>
      <c r="I37" s="340"/>
      <c r="J37" s="10" t="e">
        <f>COUNTIF('Matriz de Riesgos de gestión'!#REF!,' Gráficas'!C37)</f>
        <v>#REF!</v>
      </c>
      <c r="K37" s="7"/>
      <c r="L37" s="7"/>
      <c r="M37" s="7"/>
      <c r="N37" s="7"/>
      <c r="O37" s="7"/>
      <c r="P37" s="7"/>
    </row>
    <row r="38" spans="1:16" ht="15" customHeight="1" x14ac:dyDescent="0.25">
      <c r="A38" s="300"/>
      <c r="B38" s="95"/>
      <c r="C38" s="294" t="s">
        <v>130</v>
      </c>
      <c r="D38" s="295"/>
      <c r="E38" s="295"/>
      <c r="F38" s="295"/>
      <c r="G38" s="295"/>
      <c r="H38" s="295"/>
      <c r="I38" s="296"/>
      <c r="J38" s="11" t="e">
        <f>SUM(J34:J37)</f>
        <v>#REF!</v>
      </c>
      <c r="K38" s="7"/>
      <c r="L38" s="7"/>
      <c r="M38" s="7"/>
      <c r="N38" s="7"/>
      <c r="O38" s="7"/>
      <c r="P38" s="7"/>
    </row>
    <row r="39" spans="1:16" ht="15" customHeight="1" x14ac:dyDescent="0.25">
      <c r="A39" s="300"/>
      <c r="B39" s="7"/>
      <c r="C39" s="7"/>
      <c r="D39" s="7"/>
      <c r="E39" s="7"/>
      <c r="F39" s="7"/>
      <c r="G39" s="7"/>
      <c r="H39" s="7"/>
      <c r="I39" s="7"/>
      <c r="J39" s="7"/>
      <c r="K39" s="7"/>
      <c r="L39" s="7"/>
      <c r="M39" s="7"/>
      <c r="N39" s="7"/>
      <c r="O39" s="7"/>
      <c r="P39" s="7"/>
    </row>
    <row r="40" spans="1:16" ht="20.100000000000001" customHeight="1" x14ac:dyDescent="0.25">
      <c r="A40" s="300"/>
      <c r="B40" s="7"/>
      <c r="C40" s="7"/>
      <c r="D40" s="7"/>
      <c r="E40" s="7"/>
      <c r="F40" s="7"/>
      <c r="G40" s="7"/>
      <c r="H40" s="7"/>
      <c r="I40" s="7"/>
      <c r="J40" s="7"/>
      <c r="K40" s="7"/>
      <c r="L40" s="7"/>
      <c r="M40" s="7"/>
      <c r="N40" s="7"/>
      <c r="O40" s="7"/>
      <c r="P40" s="7"/>
    </row>
    <row r="41" spans="1:16" ht="20.100000000000001" customHeight="1" x14ac:dyDescent="0.25">
      <c r="A41" s="300"/>
      <c r="B41" s="7"/>
      <c r="C41" s="270" t="s">
        <v>131</v>
      </c>
      <c r="D41" s="270"/>
      <c r="E41" s="270"/>
      <c r="F41" s="270"/>
      <c r="G41" s="270"/>
      <c r="H41" s="270"/>
      <c r="I41" s="270"/>
      <c r="J41" s="270"/>
      <c r="K41" s="270"/>
      <c r="L41" s="270"/>
      <c r="M41" s="270"/>
      <c r="N41" s="270"/>
      <c r="O41" s="270"/>
      <c r="P41" s="270"/>
    </row>
    <row r="42" spans="1:16" ht="20.100000000000001" customHeight="1" x14ac:dyDescent="0.25">
      <c r="A42" s="300"/>
      <c r="B42" s="7"/>
      <c r="C42" s="7"/>
      <c r="D42" s="7"/>
      <c r="E42" s="7"/>
      <c r="F42" s="7"/>
      <c r="G42" s="7"/>
      <c r="H42" s="7"/>
      <c r="I42" s="7"/>
      <c r="J42" s="7"/>
      <c r="K42" s="7"/>
      <c r="L42" s="7"/>
      <c r="M42" s="7"/>
      <c r="N42" s="7"/>
      <c r="O42" s="7"/>
      <c r="P42" s="7"/>
    </row>
    <row r="43" spans="1:16" ht="20.100000000000001" customHeight="1" x14ac:dyDescent="0.25">
      <c r="A43" s="300"/>
      <c r="B43" s="84"/>
      <c r="C43" s="276" t="s">
        <v>53</v>
      </c>
      <c r="D43" s="277"/>
      <c r="E43" s="277"/>
      <c r="F43" s="277"/>
      <c r="G43" s="277"/>
      <c r="H43" s="277"/>
      <c r="I43" s="277"/>
      <c r="J43" s="277"/>
      <c r="K43" s="277"/>
      <c r="L43" s="277"/>
      <c r="M43" s="277"/>
      <c r="N43" s="277"/>
      <c r="O43" s="278"/>
      <c r="P43" s="271" t="s">
        <v>132</v>
      </c>
    </row>
    <row r="44" spans="1:16" ht="21" customHeight="1" x14ac:dyDescent="0.25">
      <c r="A44" s="300"/>
      <c r="B44" s="7"/>
      <c r="C44" s="331" t="s">
        <v>55</v>
      </c>
      <c r="D44" s="297"/>
      <c r="E44" s="282"/>
      <c r="F44" s="48" t="str">
        <f>'Escalas de Valoración'!E30</f>
        <v>INSIGNIFICANTE</v>
      </c>
      <c r="G44" s="276" t="str">
        <f>'Escalas de Valoración'!F30</f>
        <v>MENOR</v>
      </c>
      <c r="H44" s="278"/>
      <c r="I44" s="276" t="str">
        <f>'Escalas de Valoración'!G30</f>
        <v>MODERADO</v>
      </c>
      <c r="J44" s="277"/>
      <c r="K44" s="277"/>
      <c r="L44" s="278"/>
      <c r="M44" s="276" t="str">
        <f>'Escalas de Valoración'!H30</f>
        <v>MAYOR</v>
      </c>
      <c r="N44" s="278"/>
      <c r="O44" s="72" t="str">
        <f>'Escalas de Valoración'!I30</f>
        <v>EXTREMO</v>
      </c>
      <c r="P44" s="272"/>
    </row>
    <row r="45" spans="1:16" ht="15" customHeight="1" x14ac:dyDescent="0.25">
      <c r="A45" s="300"/>
      <c r="B45" s="7"/>
      <c r="C45" s="332"/>
      <c r="D45" s="298"/>
      <c r="E45" s="284"/>
      <c r="F45" s="70">
        <v>1</v>
      </c>
      <c r="G45" s="276">
        <v>2</v>
      </c>
      <c r="H45" s="278"/>
      <c r="I45" s="276">
        <v>3</v>
      </c>
      <c r="J45" s="277"/>
      <c r="K45" s="277"/>
      <c r="L45" s="278"/>
      <c r="M45" s="276">
        <v>4</v>
      </c>
      <c r="N45" s="278"/>
      <c r="O45" s="83">
        <v>5</v>
      </c>
      <c r="P45" s="273"/>
    </row>
    <row r="46" spans="1:16" ht="26.25" customHeight="1" x14ac:dyDescent="0.25">
      <c r="A46" s="300"/>
      <c r="B46" s="7"/>
      <c r="C46" s="333" t="s">
        <v>63</v>
      </c>
      <c r="D46" s="49" t="str">
        <f>'Escalas de Valoración'!C32</f>
        <v xml:space="preserve">RARO </v>
      </c>
      <c r="E46" s="70">
        <v>1</v>
      </c>
      <c r="F46" s="20"/>
      <c r="G46" s="336" t="s">
        <v>138</v>
      </c>
      <c r="H46" s="336"/>
      <c r="I46" s="45" t="e">
        <f>J34/J38</f>
        <v>#REF!</v>
      </c>
      <c r="J46" s="52"/>
      <c r="K46" s="45"/>
      <c r="L46" s="45"/>
      <c r="M46" s="13"/>
      <c r="N46" s="13"/>
      <c r="O46" s="14"/>
      <c r="P46" s="19" t="e">
        <f>+'Lista Desplegable'!M41</f>
        <v>#REF!</v>
      </c>
    </row>
    <row r="47" spans="1:16" ht="38.25" customHeight="1" x14ac:dyDescent="0.25">
      <c r="A47" s="300"/>
      <c r="B47" s="7"/>
      <c r="C47" s="334"/>
      <c r="D47" s="49" t="str">
        <f>'Escalas de Valoración'!C33</f>
        <v>IMPROBABLE</v>
      </c>
      <c r="E47" s="70">
        <v>2</v>
      </c>
      <c r="F47" s="18"/>
      <c r="G47" s="337"/>
      <c r="H47" s="337"/>
      <c r="I47" s="21"/>
      <c r="J47" s="22" t="s">
        <v>139</v>
      </c>
      <c r="K47" s="23" t="e">
        <f>J35/J38</f>
        <v>#REF!</v>
      </c>
      <c r="L47" s="23"/>
      <c r="M47" s="71"/>
      <c r="N47" s="71"/>
      <c r="O47" s="15"/>
      <c r="P47" s="19" t="e">
        <f>+'Lista Desplegable'!M42</f>
        <v>#REF!</v>
      </c>
    </row>
    <row r="48" spans="1:16" ht="15" customHeight="1" x14ac:dyDescent="0.25">
      <c r="A48" s="300"/>
      <c r="B48" s="7"/>
      <c r="C48" s="334"/>
      <c r="D48" s="49" t="str">
        <f>'Escalas de Valoración'!C34</f>
        <v>POSIBLE</v>
      </c>
      <c r="E48" s="70">
        <v>3</v>
      </c>
      <c r="F48" s="18"/>
      <c r="G48" s="286"/>
      <c r="H48" s="286"/>
      <c r="I48" s="24"/>
      <c r="J48" s="25"/>
      <c r="K48" s="338" t="s">
        <v>140</v>
      </c>
      <c r="L48" s="338"/>
      <c r="M48" s="26" t="e">
        <f>J36/J38</f>
        <v>#REF!</v>
      </c>
      <c r="N48" s="26"/>
      <c r="O48" s="16"/>
      <c r="P48" s="19" t="e">
        <f>+'Lista Desplegable'!M43</f>
        <v>#REF!</v>
      </c>
    </row>
    <row r="49" spans="1:30" ht="15" customHeight="1" x14ac:dyDescent="0.25">
      <c r="A49" s="300"/>
      <c r="B49" s="7"/>
      <c r="C49" s="334"/>
      <c r="D49" s="49" t="str">
        <f>'Escalas de Valoración'!C35</f>
        <v>PROBABLE</v>
      </c>
      <c r="E49" s="70">
        <v>4</v>
      </c>
      <c r="F49" s="50"/>
      <c r="G49" s="287"/>
      <c r="H49" s="287"/>
      <c r="I49" s="71"/>
      <c r="J49" s="71"/>
      <c r="K49" s="71"/>
      <c r="L49" s="71"/>
      <c r="M49" s="12"/>
      <c r="N49" s="12"/>
      <c r="O49" s="16"/>
      <c r="P49" s="289" t="e">
        <f>+'Lista Desplegable'!M44</f>
        <v>#REF!</v>
      </c>
    </row>
    <row r="50" spans="1:30" ht="25.5" x14ac:dyDescent="0.25">
      <c r="A50" s="300"/>
      <c r="B50" s="7"/>
      <c r="C50" s="335"/>
      <c r="D50" s="49" t="str">
        <f>'Escalas de Valoración'!C36</f>
        <v>CASI CIERTO</v>
      </c>
      <c r="E50" s="70">
        <v>5</v>
      </c>
      <c r="F50" s="51"/>
      <c r="G50" s="329"/>
      <c r="H50" s="329"/>
      <c r="I50" s="17"/>
      <c r="J50" s="17"/>
      <c r="K50" s="17"/>
      <c r="L50" s="17"/>
      <c r="M50" s="27"/>
      <c r="N50" s="53" t="s">
        <v>141</v>
      </c>
      <c r="O50" s="28" t="e">
        <f>J37/J38</f>
        <v>#REF!</v>
      </c>
      <c r="P50" s="291"/>
    </row>
    <row r="51" spans="1:30" ht="15" customHeight="1" x14ac:dyDescent="0.25">
      <c r="A51" s="300"/>
      <c r="B51" s="7"/>
      <c r="C51" s="279" t="s">
        <v>130</v>
      </c>
      <c r="D51" s="280"/>
      <c r="E51" s="280"/>
      <c r="F51" s="280"/>
      <c r="G51" s="280"/>
      <c r="H51" s="280"/>
      <c r="I51" s="280"/>
      <c r="J51" s="280"/>
      <c r="K51" s="280"/>
      <c r="L51" s="280"/>
      <c r="M51" s="280"/>
      <c r="N51" s="280"/>
      <c r="O51" s="281"/>
      <c r="P51" s="11" t="e">
        <f>SUM(P46:P50)</f>
        <v>#REF!</v>
      </c>
    </row>
    <row r="52" spans="1:30" ht="15.75" thickBot="1" x14ac:dyDescent="0.3">
      <c r="A52" s="96"/>
      <c r="B52" s="96"/>
      <c r="C52" s="96"/>
      <c r="D52" s="96"/>
      <c r="E52" s="96"/>
      <c r="F52" s="96"/>
      <c r="G52" s="96"/>
      <c r="H52" s="96"/>
      <c r="I52" s="96"/>
      <c r="J52" s="96"/>
      <c r="K52" s="96"/>
      <c r="L52" s="96"/>
      <c r="M52" s="96"/>
      <c r="N52" s="96"/>
      <c r="O52" s="96"/>
      <c r="P52" s="96"/>
    </row>
    <row r="53" spans="1:30" ht="15.75" thickBot="1" x14ac:dyDescent="0.3">
      <c r="A53" s="7"/>
      <c r="B53" s="7"/>
      <c r="C53" s="7"/>
      <c r="D53" s="7"/>
      <c r="E53" s="7"/>
      <c r="F53" s="7"/>
      <c r="G53" s="7"/>
      <c r="H53" s="7"/>
      <c r="I53" s="7"/>
      <c r="J53" s="7"/>
      <c r="K53" s="7"/>
      <c r="L53" s="7"/>
      <c r="M53" s="7"/>
      <c r="N53" s="7"/>
      <c r="O53" s="7"/>
      <c r="P53" s="7"/>
    </row>
    <row r="54" spans="1:30" ht="33" customHeight="1" x14ac:dyDescent="0.25">
      <c r="A54" s="341" t="s">
        <v>142</v>
      </c>
      <c r="B54" s="7"/>
      <c r="C54" s="301" t="s">
        <v>122</v>
      </c>
      <c r="D54" s="301"/>
      <c r="E54" s="301"/>
      <c r="F54" s="301"/>
      <c r="G54" s="301"/>
      <c r="H54" s="301"/>
      <c r="I54" s="301"/>
      <c r="J54" s="301"/>
      <c r="K54" s="7"/>
      <c r="L54" s="7"/>
      <c r="M54" s="7"/>
      <c r="N54" s="7"/>
      <c r="O54" s="7"/>
      <c r="P54" s="7"/>
      <c r="Z54" s="7"/>
      <c r="AA54" s="7"/>
      <c r="AB54" s="7"/>
      <c r="AC54" s="7"/>
      <c r="AD54" s="7"/>
    </row>
    <row r="55" spans="1:30" ht="172.5" customHeight="1" x14ac:dyDescent="0.25">
      <c r="A55" s="342"/>
      <c r="B55" s="7"/>
      <c r="C55" s="302"/>
      <c r="D55" s="302"/>
      <c r="E55" s="302"/>
      <c r="F55" s="302"/>
      <c r="G55" s="302"/>
      <c r="H55" s="302"/>
      <c r="I55" s="302"/>
      <c r="J55" s="302"/>
      <c r="K55" s="7"/>
      <c r="L55" s="7"/>
      <c r="M55" s="7"/>
      <c r="N55" s="7"/>
      <c r="O55" s="7"/>
      <c r="P55" s="7"/>
    </row>
    <row r="56" spans="1:30" ht="36" customHeight="1" x14ac:dyDescent="0.25">
      <c r="A56" s="342"/>
      <c r="B56" s="7"/>
      <c r="C56" s="276" t="s">
        <v>123</v>
      </c>
      <c r="D56" s="277"/>
      <c r="E56" s="277"/>
      <c r="F56" s="277"/>
      <c r="G56" s="278"/>
      <c r="H56" s="276" t="s">
        <v>124</v>
      </c>
      <c r="I56" s="278"/>
      <c r="J56" s="72" t="s">
        <v>125</v>
      </c>
      <c r="K56" s="7"/>
      <c r="L56" s="7"/>
      <c r="M56" s="7"/>
      <c r="N56" s="7"/>
      <c r="O56" s="7"/>
      <c r="P56" s="7"/>
    </row>
    <row r="57" spans="1:30" ht="15" customHeight="1" x14ac:dyDescent="0.25">
      <c r="A57" s="342"/>
      <c r="B57" s="7"/>
      <c r="C57" s="303" t="s">
        <v>76</v>
      </c>
      <c r="D57" s="304"/>
      <c r="E57" s="305" t="s">
        <v>126</v>
      </c>
      <c r="F57" s="306"/>
      <c r="G57" s="307"/>
      <c r="H57" s="339">
        <v>1.2</v>
      </c>
      <c r="I57" s="340"/>
      <c r="J57" s="10" t="e">
        <f>COUNTIF('Matriz de Riesgos de gestión'!#REF!,' Gráficas'!C57)</f>
        <v>#REF!</v>
      </c>
      <c r="K57" s="7"/>
      <c r="L57" s="7"/>
      <c r="M57" s="7"/>
      <c r="N57" s="7"/>
      <c r="O57" s="7"/>
      <c r="P57" s="7"/>
    </row>
    <row r="58" spans="1:30" ht="15" customHeight="1" x14ac:dyDescent="0.25">
      <c r="A58" s="342"/>
      <c r="B58" s="7"/>
      <c r="C58" s="310" t="s">
        <v>79</v>
      </c>
      <c r="D58" s="311"/>
      <c r="E58" s="312" t="s">
        <v>127</v>
      </c>
      <c r="F58" s="313"/>
      <c r="G58" s="314"/>
      <c r="H58" s="339">
        <v>3.4</v>
      </c>
      <c r="I58" s="340"/>
      <c r="J58" s="10" t="e">
        <f>COUNTIF('Matriz de Riesgos de gestión'!#REF!,' Gráficas'!C58)</f>
        <v>#REF!</v>
      </c>
      <c r="K58" s="7"/>
      <c r="L58" s="7"/>
      <c r="M58" s="7"/>
      <c r="N58" s="7"/>
      <c r="O58" s="7"/>
      <c r="P58" s="7"/>
    </row>
    <row r="59" spans="1:30" ht="15" customHeight="1" x14ac:dyDescent="0.25">
      <c r="A59" s="342"/>
      <c r="B59" s="7"/>
      <c r="C59" s="317" t="s">
        <v>81</v>
      </c>
      <c r="D59" s="318"/>
      <c r="E59" s="319" t="s">
        <v>128</v>
      </c>
      <c r="F59" s="320"/>
      <c r="G59" s="321"/>
      <c r="H59" s="339">
        <v>6.9</v>
      </c>
      <c r="I59" s="340"/>
      <c r="J59" s="10" t="e">
        <f>COUNTIF('Matriz de Riesgos de gestión'!#REF!,' Gráficas'!C59)</f>
        <v>#REF!</v>
      </c>
      <c r="K59" s="7"/>
      <c r="L59" s="7"/>
      <c r="M59" s="7"/>
      <c r="N59" s="7"/>
      <c r="O59" s="7"/>
      <c r="P59" s="7"/>
    </row>
    <row r="60" spans="1:30" ht="15" customHeight="1" x14ac:dyDescent="0.25">
      <c r="A60" s="342"/>
      <c r="B60" s="7"/>
      <c r="C60" s="324" t="s">
        <v>84</v>
      </c>
      <c r="D60" s="325"/>
      <c r="E60" s="326" t="s">
        <v>129</v>
      </c>
      <c r="F60" s="327"/>
      <c r="G60" s="328"/>
      <c r="H60" s="339">
        <v>12.16</v>
      </c>
      <c r="I60" s="340"/>
      <c r="J60" s="10" t="e">
        <f>COUNTIF('Matriz de Riesgos de gestión'!#REF!,' Gráficas'!C60)</f>
        <v>#REF!</v>
      </c>
      <c r="K60" s="7"/>
      <c r="L60" s="7"/>
      <c r="M60" s="7"/>
      <c r="N60" s="7"/>
      <c r="O60" s="7"/>
      <c r="P60" s="7"/>
    </row>
    <row r="61" spans="1:30" ht="15" customHeight="1" x14ac:dyDescent="0.25">
      <c r="A61" s="342"/>
      <c r="B61"/>
      <c r="C61" s="294" t="s">
        <v>130</v>
      </c>
      <c r="D61" s="295"/>
      <c r="E61" s="295"/>
      <c r="F61" s="295"/>
      <c r="G61" s="295"/>
      <c r="H61" s="295"/>
      <c r="I61" s="296"/>
      <c r="J61" s="11" t="e">
        <f>SUM(J57:J60)</f>
        <v>#REF!</v>
      </c>
      <c r="K61" s="7"/>
      <c r="L61" s="7"/>
      <c r="M61" s="7"/>
      <c r="N61" s="7"/>
      <c r="O61" s="7"/>
      <c r="P61" s="7"/>
    </row>
    <row r="62" spans="1:30" ht="15" customHeight="1" x14ac:dyDescent="0.25">
      <c r="A62" s="342"/>
      <c r="B62" s="7"/>
      <c r="C62" s="7"/>
      <c r="D62" s="7"/>
      <c r="E62" s="7"/>
      <c r="F62" s="7"/>
      <c r="G62" s="7"/>
      <c r="H62" s="7"/>
      <c r="I62" s="7"/>
      <c r="J62" s="7"/>
      <c r="K62" s="7"/>
      <c r="L62" s="7"/>
      <c r="M62" s="7"/>
      <c r="N62" s="7"/>
      <c r="O62" s="7"/>
      <c r="P62" s="7"/>
    </row>
    <row r="63" spans="1:30" ht="20.100000000000001" customHeight="1" x14ac:dyDescent="0.25">
      <c r="A63" s="342"/>
      <c r="B63" s="7"/>
      <c r="C63" s="7"/>
      <c r="D63" s="7"/>
      <c r="E63" s="7"/>
      <c r="F63" s="7"/>
      <c r="G63" s="7"/>
      <c r="H63" s="7"/>
      <c r="I63" s="7"/>
      <c r="J63" s="7"/>
      <c r="K63" s="7"/>
      <c r="L63" s="7"/>
      <c r="M63" s="7"/>
      <c r="N63" s="7"/>
      <c r="O63" s="7"/>
      <c r="P63" s="7"/>
    </row>
    <row r="64" spans="1:30" ht="20.100000000000001" customHeight="1" x14ac:dyDescent="0.25">
      <c r="A64" s="342"/>
      <c r="B64" s="7"/>
      <c r="C64" s="270" t="s">
        <v>131</v>
      </c>
      <c r="D64" s="270"/>
      <c r="E64" s="270"/>
      <c r="F64" s="270"/>
      <c r="G64" s="270"/>
      <c r="H64" s="270"/>
      <c r="I64" s="270"/>
      <c r="J64" s="270"/>
      <c r="K64" s="270"/>
      <c r="L64" s="270"/>
      <c r="M64" s="270"/>
      <c r="N64" s="270"/>
      <c r="O64" s="270"/>
      <c r="P64" s="7"/>
    </row>
    <row r="65" spans="1:30" ht="20.100000000000001" customHeight="1" x14ac:dyDescent="0.25">
      <c r="A65" s="342"/>
      <c r="B65" s="7"/>
      <c r="C65" s="7"/>
      <c r="D65" s="7"/>
      <c r="E65" s="7"/>
      <c r="F65" s="7"/>
      <c r="G65" s="7"/>
      <c r="H65" s="7"/>
      <c r="I65" s="7"/>
      <c r="J65" s="7"/>
      <c r="K65" s="7"/>
      <c r="L65" s="7"/>
      <c r="M65" s="7"/>
      <c r="N65" s="7"/>
      <c r="O65" s="7"/>
      <c r="P65" s="7"/>
    </row>
    <row r="66" spans="1:30" ht="20.100000000000001" customHeight="1" x14ac:dyDescent="0.25">
      <c r="A66" s="342"/>
      <c r="B66" s="7"/>
      <c r="C66" s="276" t="s">
        <v>53</v>
      </c>
      <c r="D66" s="277"/>
      <c r="E66" s="277"/>
      <c r="F66" s="277"/>
      <c r="G66" s="277"/>
      <c r="H66" s="277"/>
      <c r="I66" s="277"/>
      <c r="J66" s="277"/>
      <c r="K66" s="277"/>
      <c r="L66" s="277"/>
      <c r="M66" s="277"/>
      <c r="N66" s="278"/>
      <c r="O66" s="271" t="s">
        <v>132</v>
      </c>
      <c r="P66" s="7"/>
    </row>
    <row r="67" spans="1:30" ht="21" customHeight="1" x14ac:dyDescent="0.25">
      <c r="A67" s="342"/>
      <c r="B67" s="7"/>
      <c r="C67" s="331" t="s">
        <v>55</v>
      </c>
      <c r="D67" s="297"/>
      <c r="E67" s="282"/>
      <c r="F67" s="48" t="str">
        <f>'Escalas de Valoración'!E46</f>
        <v>INSIGNIFICANTE</v>
      </c>
      <c r="G67" s="276" t="str">
        <f>'Escalas de Valoración'!F46</f>
        <v>MODERADO</v>
      </c>
      <c r="H67" s="278"/>
      <c r="I67" s="276" t="str">
        <f>'Escalas de Valoración'!G46</f>
        <v>DAÑINO</v>
      </c>
      <c r="J67" s="277"/>
      <c r="K67" s="277"/>
      <c r="L67" s="278"/>
      <c r="M67" s="276" t="str">
        <f>'Escalas de Valoración'!H46</f>
        <v>EXTREMA</v>
      </c>
      <c r="N67" s="278"/>
      <c r="O67" s="272"/>
      <c r="P67" s="7"/>
    </row>
    <row r="68" spans="1:30" ht="15" customHeight="1" x14ac:dyDescent="0.25">
      <c r="A68" s="342"/>
      <c r="B68" s="7"/>
      <c r="C68" s="332"/>
      <c r="D68" s="298"/>
      <c r="E68" s="284"/>
      <c r="F68" s="70">
        <v>1</v>
      </c>
      <c r="G68" s="276">
        <v>2</v>
      </c>
      <c r="H68" s="278"/>
      <c r="I68" s="276">
        <v>3</v>
      </c>
      <c r="J68" s="277"/>
      <c r="K68" s="277"/>
      <c r="L68" s="278"/>
      <c r="M68" s="276">
        <v>4</v>
      </c>
      <c r="N68" s="278"/>
      <c r="O68" s="273"/>
      <c r="P68" s="7"/>
    </row>
    <row r="69" spans="1:30" ht="26.25" customHeight="1" x14ac:dyDescent="0.25">
      <c r="A69" s="342"/>
      <c r="B69" s="7"/>
      <c r="C69" s="333" t="s">
        <v>63</v>
      </c>
      <c r="D69" s="49" t="str">
        <f>'Escalas de Valoración'!C48</f>
        <v>MUY ALTA</v>
      </c>
      <c r="E69" s="70">
        <v>1</v>
      </c>
      <c r="F69" s="78" t="s">
        <v>143</v>
      </c>
      <c r="G69" s="285" t="e">
        <f>J57/J61</f>
        <v>#REF!</v>
      </c>
      <c r="H69" s="285"/>
      <c r="I69" s="76"/>
      <c r="J69" s="82" t="s">
        <v>144</v>
      </c>
      <c r="K69" s="76" t="e">
        <f>J58/J61</f>
        <v>#REF!</v>
      </c>
      <c r="L69" s="76"/>
      <c r="M69" s="13"/>
      <c r="N69" s="85"/>
      <c r="O69" s="19" t="e">
        <f>+'Lista Desplegable'!Q37</f>
        <v>#REF!</v>
      </c>
      <c r="P69" s="7"/>
    </row>
    <row r="70" spans="1:30" ht="25.5" customHeight="1" x14ac:dyDescent="0.25">
      <c r="A70" s="342"/>
      <c r="B70" s="7"/>
      <c r="C70" s="334"/>
      <c r="D70" s="49" t="str">
        <f>'Escalas de Valoración'!C49</f>
        <v>ALTA</v>
      </c>
      <c r="E70" s="70">
        <v>2</v>
      </c>
      <c r="F70" s="18"/>
      <c r="G70" s="286"/>
      <c r="H70" s="286"/>
      <c r="I70" s="71"/>
      <c r="J70" s="71"/>
      <c r="K70" s="71"/>
      <c r="L70" s="71"/>
      <c r="M70" s="71"/>
      <c r="N70" s="15"/>
      <c r="O70" s="19" t="e">
        <f>+'Lista Desplegable'!Q38</f>
        <v>#REF!</v>
      </c>
      <c r="P70" s="7"/>
    </row>
    <row r="71" spans="1:30" ht="27.75" customHeight="1" x14ac:dyDescent="0.25">
      <c r="A71" s="342"/>
      <c r="B71" s="7"/>
      <c r="C71" s="334"/>
      <c r="D71" s="49" t="str">
        <f>'Escalas de Valoración'!C50</f>
        <v>MEDIA</v>
      </c>
      <c r="E71" s="70">
        <v>3</v>
      </c>
      <c r="F71" s="50"/>
      <c r="G71" s="287"/>
      <c r="H71" s="287"/>
      <c r="I71" s="24"/>
      <c r="J71" s="80" t="s">
        <v>145</v>
      </c>
      <c r="K71" s="330" t="e">
        <f>J59/J61</f>
        <v>#REF!</v>
      </c>
      <c r="L71" s="330"/>
      <c r="M71" s="79"/>
      <c r="N71" s="86"/>
      <c r="O71" s="19" t="e">
        <f>+'Lista Desplegable'!Q39</f>
        <v>#REF!</v>
      </c>
      <c r="P71" s="7"/>
    </row>
    <row r="72" spans="1:30" ht="25.5" customHeight="1" x14ac:dyDescent="0.25">
      <c r="A72" s="342"/>
      <c r="B72" s="7"/>
      <c r="C72" s="334"/>
      <c r="D72" s="49" t="str">
        <f>'Escalas de Valoración'!C51</f>
        <v xml:space="preserve">BAJA </v>
      </c>
      <c r="E72" s="70">
        <v>4</v>
      </c>
      <c r="F72" s="50"/>
      <c r="G72" s="287"/>
      <c r="H72" s="287"/>
      <c r="I72" s="12"/>
      <c r="J72" s="12"/>
      <c r="K72" s="343" t="s">
        <v>146</v>
      </c>
      <c r="L72" s="343"/>
      <c r="M72" s="81" t="e">
        <f>J60/J61</f>
        <v>#REF!</v>
      </c>
      <c r="N72" s="87"/>
      <c r="O72" s="19" t="e">
        <f>+'Lista Desplegable'!Q40</f>
        <v>#REF!</v>
      </c>
      <c r="P72" s="7"/>
    </row>
    <row r="73" spans="1:30" ht="15" customHeight="1" x14ac:dyDescent="0.25">
      <c r="A73" s="342"/>
      <c r="B73" s="7"/>
      <c r="C73" s="279" t="s">
        <v>130</v>
      </c>
      <c r="D73" s="280"/>
      <c r="E73" s="280"/>
      <c r="F73" s="280"/>
      <c r="G73" s="280"/>
      <c r="H73" s="280"/>
      <c r="I73" s="280"/>
      <c r="J73" s="280"/>
      <c r="K73" s="280"/>
      <c r="L73" s="280"/>
      <c r="M73" s="280"/>
      <c r="N73" s="281"/>
      <c r="O73" s="11" t="e">
        <f>SUM(O69:O72)</f>
        <v>#REF!</v>
      </c>
      <c r="P73" s="7"/>
    </row>
    <row r="74" spans="1:30" ht="15.75" thickBot="1" x14ac:dyDescent="0.3">
      <c r="A74" s="96"/>
      <c r="B74" s="96"/>
      <c r="C74" s="96"/>
      <c r="D74" s="96"/>
      <c r="E74" s="96"/>
      <c r="F74" s="96"/>
      <c r="G74" s="96"/>
      <c r="H74" s="96"/>
      <c r="I74" s="96"/>
      <c r="J74" s="96"/>
      <c r="K74" s="96"/>
      <c r="L74" s="96"/>
      <c r="M74" s="96"/>
      <c r="N74" s="96"/>
      <c r="O74" s="96"/>
      <c r="P74" s="96"/>
    </row>
    <row r="75" spans="1:30" ht="15.75" thickBot="1" x14ac:dyDescent="0.3">
      <c r="A75" s="7"/>
      <c r="B75" s="7"/>
      <c r="C75" s="7"/>
      <c r="D75" s="7"/>
      <c r="E75" s="7"/>
      <c r="F75" s="7"/>
      <c r="G75" s="7"/>
      <c r="H75" s="7"/>
      <c r="I75" s="7"/>
      <c r="J75" s="7"/>
      <c r="K75" s="7"/>
      <c r="L75" s="7"/>
      <c r="M75" s="7"/>
      <c r="N75" s="7"/>
      <c r="O75" s="7"/>
      <c r="P75" s="7"/>
    </row>
    <row r="76" spans="1:30" ht="33" customHeight="1" x14ac:dyDescent="0.25">
      <c r="A76" s="299" t="s">
        <v>147</v>
      </c>
      <c r="B76" s="7"/>
      <c r="C76" s="301" t="s">
        <v>122</v>
      </c>
      <c r="D76" s="301"/>
      <c r="E76" s="301"/>
      <c r="F76" s="301"/>
      <c r="G76" s="301"/>
      <c r="H76" s="301"/>
      <c r="I76" s="301"/>
      <c r="J76" s="301"/>
      <c r="K76" s="7"/>
      <c r="L76" s="7"/>
      <c r="M76" s="7"/>
      <c r="N76" s="7"/>
      <c r="O76" s="7"/>
      <c r="P76" s="7"/>
      <c r="Z76" s="7"/>
      <c r="AA76" s="7"/>
      <c r="AB76" s="7"/>
      <c r="AC76" s="7"/>
      <c r="AD76" s="7"/>
    </row>
    <row r="77" spans="1:30" ht="174" customHeight="1" x14ac:dyDescent="0.25">
      <c r="A77" s="300"/>
      <c r="B77" s="7"/>
      <c r="C77" s="302"/>
      <c r="D77" s="302"/>
      <c r="E77" s="302"/>
      <c r="F77" s="302"/>
      <c r="G77" s="302"/>
      <c r="H77" s="302"/>
      <c r="I77" s="302"/>
      <c r="J77" s="302"/>
      <c r="K77" s="7"/>
      <c r="L77" s="7"/>
      <c r="M77" s="7"/>
      <c r="N77" s="7"/>
      <c r="O77" s="7"/>
      <c r="P77" s="7"/>
    </row>
    <row r="78" spans="1:30" ht="36" customHeight="1" x14ac:dyDescent="0.25">
      <c r="A78" s="300"/>
      <c r="B78" s="7"/>
      <c r="C78" s="276" t="s">
        <v>123</v>
      </c>
      <c r="D78" s="277"/>
      <c r="E78" s="277"/>
      <c r="F78" s="277"/>
      <c r="G78" s="278"/>
      <c r="H78" s="276" t="s">
        <v>148</v>
      </c>
      <c r="I78" s="278"/>
      <c r="J78" s="72" t="s">
        <v>125</v>
      </c>
      <c r="K78" s="7"/>
      <c r="L78" s="7"/>
      <c r="M78" s="7"/>
      <c r="N78" s="7"/>
      <c r="O78" s="7"/>
      <c r="P78" s="7"/>
    </row>
    <row r="79" spans="1:30" ht="15" customHeight="1" x14ac:dyDescent="0.25">
      <c r="A79" s="300"/>
      <c r="B79" s="7"/>
      <c r="C79" s="303" t="s">
        <v>65</v>
      </c>
      <c r="D79" s="304"/>
      <c r="E79" s="305" t="s">
        <v>126</v>
      </c>
      <c r="F79" s="306"/>
      <c r="G79" s="307"/>
      <c r="H79" s="308" t="e">
        <f>J79/J83</f>
        <v>#REF!</v>
      </c>
      <c r="I79" s="309"/>
      <c r="J79" s="10" t="e">
        <f>COUNTIF('Matriz de Riesgos de gestión'!#REF!,' Gráficas'!C79)</f>
        <v>#REF!</v>
      </c>
      <c r="K79" s="7"/>
      <c r="L79" s="7"/>
      <c r="M79" s="7"/>
      <c r="N79" s="7"/>
      <c r="O79" s="7"/>
      <c r="P79" s="7"/>
    </row>
    <row r="80" spans="1:30" ht="15" customHeight="1" x14ac:dyDescent="0.25">
      <c r="A80" s="300"/>
      <c r="B80" s="7"/>
      <c r="C80" s="310" t="s">
        <v>66</v>
      </c>
      <c r="D80" s="311"/>
      <c r="E80" s="312" t="s">
        <v>127</v>
      </c>
      <c r="F80" s="313"/>
      <c r="G80" s="314"/>
      <c r="H80" s="315" t="e">
        <f>J80/J83</f>
        <v>#REF!</v>
      </c>
      <c r="I80" s="316"/>
      <c r="J80" s="10" t="e">
        <f>COUNTIF('Matriz de Riesgos de gestión'!#REF!,' Gráficas'!C80)</f>
        <v>#REF!</v>
      </c>
      <c r="K80" s="7"/>
      <c r="L80" s="7"/>
      <c r="M80" s="7"/>
      <c r="N80" s="7"/>
      <c r="O80" s="7"/>
      <c r="P80" s="7"/>
    </row>
    <row r="81" spans="1:16" ht="15" customHeight="1" x14ac:dyDescent="0.25">
      <c r="A81" s="300"/>
      <c r="B81" s="7"/>
      <c r="C81" s="317" t="s">
        <v>69</v>
      </c>
      <c r="D81" s="318"/>
      <c r="E81" s="319" t="s">
        <v>128</v>
      </c>
      <c r="F81" s="320"/>
      <c r="G81" s="321"/>
      <c r="H81" s="322" t="e">
        <f>J81/J83</f>
        <v>#REF!</v>
      </c>
      <c r="I81" s="323"/>
      <c r="J81" s="10" t="e">
        <f>COUNTIF('Matriz de Riesgos de gestión'!#REF!,' Gráficas'!C81)</f>
        <v>#REF!</v>
      </c>
      <c r="K81" s="7"/>
      <c r="L81" s="7"/>
      <c r="M81" s="7"/>
      <c r="N81" s="7"/>
      <c r="O81" s="7"/>
      <c r="P81" s="7"/>
    </row>
    <row r="82" spans="1:16" ht="15" customHeight="1" x14ac:dyDescent="0.25">
      <c r="A82" s="300"/>
      <c r="B82" s="7"/>
      <c r="C82" s="324" t="s">
        <v>70</v>
      </c>
      <c r="D82" s="325"/>
      <c r="E82" s="326" t="s">
        <v>129</v>
      </c>
      <c r="F82" s="327"/>
      <c r="G82" s="328"/>
      <c r="H82" s="292" t="e">
        <f>J82/J83</f>
        <v>#REF!</v>
      </c>
      <c r="I82" s="293"/>
      <c r="J82" s="10" t="e">
        <f>COUNTIF('Matriz de Riesgos de gestión'!#REF!,' Gráficas'!C82)</f>
        <v>#REF!</v>
      </c>
      <c r="K82" s="7"/>
      <c r="L82" s="7"/>
      <c r="M82" s="7"/>
      <c r="N82" s="7"/>
      <c r="O82" s="7"/>
      <c r="P82" s="7"/>
    </row>
    <row r="83" spans="1:16" ht="15" customHeight="1" x14ac:dyDescent="0.25">
      <c r="A83" s="300"/>
      <c r="B83"/>
      <c r="C83" s="294" t="s">
        <v>130</v>
      </c>
      <c r="D83" s="295"/>
      <c r="E83" s="295"/>
      <c r="F83" s="295"/>
      <c r="G83" s="295"/>
      <c r="H83" s="295"/>
      <c r="I83" s="296"/>
      <c r="J83" s="11" t="e">
        <f>SUM(J79:J82)</f>
        <v>#REF!</v>
      </c>
      <c r="K83" s="7"/>
      <c r="L83" s="7"/>
      <c r="M83" s="7"/>
      <c r="N83" s="7"/>
      <c r="O83" s="7"/>
      <c r="P83" s="7"/>
    </row>
    <row r="84" spans="1:16" ht="15" customHeight="1" x14ac:dyDescent="0.25">
      <c r="A84" s="300"/>
      <c r="B84" s="7"/>
      <c r="C84" s="7"/>
      <c r="D84" s="7"/>
      <c r="E84" s="7"/>
      <c r="F84" s="7"/>
      <c r="G84" s="7"/>
      <c r="H84" s="7"/>
      <c r="I84" s="7"/>
      <c r="J84" s="7"/>
      <c r="K84" s="7"/>
      <c r="L84" s="7"/>
      <c r="M84" s="7"/>
      <c r="N84" s="7"/>
      <c r="O84" s="7"/>
      <c r="P84" s="7"/>
    </row>
    <row r="85" spans="1:16" ht="20.100000000000001" customHeight="1" x14ac:dyDescent="0.25">
      <c r="A85" s="300"/>
      <c r="B85" s="7"/>
      <c r="C85" s="7"/>
      <c r="D85" s="7"/>
      <c r="E85" s="7"/>
      <c r="F85" s="7"/>
      <c r="G85" s="7"/>
      <c r="H85" s="7"/>
      <c r="I85" s="7"/>
      <c r="J85" s="7"/>
      <c r="K85" s="7"/>
      <c r="L85" s="7"/>
      <c r="M85" s="7"/>
      <c r="N85" s="7"/>
      <c r="O85" s="7"/>
      <c r="P85" s="7"/>
    </row>
    <row r="86" spans="1:16" ht="20.100000000000001" customHeight="1" x14ac:dyDescent="0.25">
      <c r="A86" s="300"/>
      <c r="B86" s="7"/>
      <c r="C86" s="270" t="s">
        <v>131</v>
      </c>
      <c r="D86" s="270"/>
      <c r="E86" s="270"/>
      <c r="F86" s="270"/>
      <c r="G86" s="270"/>
      <c r="H86" s="270"/>
      <c r="I86" s="270"/>
      <c r="J86" s="270"/>
      <c r="K86" s="270"/>
      <c r="L86" s="270"/>
      <c r="M86" s="270"/>
      <c r="N86" s="7"/>
      <c r="O86" s="7"/>
      <c r="P86" s="7"/>
    </row>
    <row r="87" spans="1:16" ht="20.100000000000001" customHeight="1" x14ac:dyDescent="0.25">
      <c r="A87" s="300"/>
      <c r="B87" s="7"/>
      <c r="C87" s="7"/>
      <c r="D87" s="7"/>
      <c r="E87" s="7"/>
      <c r="F87" s="7"/>
      <c r="G87" s="7"/>
      <c r="H87" s="7"/>
      <c r="I87" s="7"/>
      <c r="J87" s="7"/>
      <c r="K87" s="7"/>
      <c r="L87" s="7"/>
      <c r="M87" s="7"/>
      <c r="N87" s="7"/>
      <c r="O87" s="7"/>
      <c r="P87" s="7"/>
    </row>
    <row r="88" spans="1:16" ht="26.25" customHeight="1" x14ac:dyDescent="0.25">
      <c r="A88" s="300"/>
      <c r="B88" s="84"/>
      <c r="C88" s="276" t="s">
        <v>53</v>
      </c>
      <c r="D88" s="277"/>
      <c r="E88" s="277"/>
      <c r="F88" s="277"/>
      <c r="G88" s="277"/>
      <c r="H88" s="277"/>
      <c r="I88" s="277"/>
      <c r="J88" s="277"/>
      <c r="K88" s="277"/>
      <c r="L88" s="278"/>
      <c r="M88" s="271" t="s">
        <v>132</v>
      </c>
      <c r="N88" s="7"/>
      <c r="O88" s="7"/>
      <c r="P88" s="7"/>
    </row>
    <row r="89" spans="1:16" ht="21" customHeight="1" x14ac:dyDescent="0.25">
      <c r="A89" s="300"/>
      <c r="B89" s="84"/>
      <c r="C89" s="297" t="s">
        <v>55</v>
      </c>
      <c r="D89" s="297"/>
      <c r="E89" s="282"/>
      <c r="F89" s="70" t="str">
        <f>'Escalas de Valoración'!E61</f>
        <v>MODERADO</v>
      </c>
      <c r="G89" s="276" t="str">
        <f>'Escalas de Valoración'!F61</f>
        <v>MAYOR</v>
      </c>
      <c r="H89" s="278"/>
      <c r="I89" s="276" t="str">
        <f>'Escalas de Valoración'!G61</f>
        <v>CATASTROFICO</v>
      </c>
      <c r="J89" s="277"/>
      <c r="K89" s="277"/>
      <c r="L89" s="278"/>
      <c r="M89" s="272"/>
      <c r="N89" s="7"/>
      <c r="O89" s="7"/>
      <c r="P89" s="7"/>
    </row>
    <row r="90" spans="1:16" ht="15" customHeight="1" x14ac:dyDescent="0.25">
      <c r="A90" s="300"/>
      <c r="B90" s="84"/>
      <c r="C90" s="298"/>
      <c r="D90" s="298"/>
      <c r="E90" s="284"/>
      <c r="F90" s="70">
        <v>3</v>
      </c>
      <c r="G90" s="276">
        <v>4</v>
      </c>
      <c r="H90" s="278"/>
      <c r="I90" s="276">
        <v>5</v>
      </c>
      <c r="J90" s="277"/>
      <c r="K90" s="277"/>
      <c r="L90" s="278"/>
      <c r="M90" s="273"/>
      <c r="N90" s="7"/>
      <c r="O90" s="7"/>
      <c r="P90" s="7"/>
    </row>
    <row r="91" spans="1:16" ht="19.5" customHeight="1" x14ac:dyDescent="0.25">
      <c r="A91" s="300"/>
      <c r="B91" s="84"/>
      <c r="C91" s="282" t="s">
        <v>63</v>
      </c>
      <c r="D91" s="49" t="str">
        <f>'Escalas de Valoración'!C63</f>
        <v>RARA VEZ</v>
      </c>
      <c r="E91" s="70">
        <v>1</v>
      </c>
      <c r="F91" s="78" t="s">
        <v>133</v>
      </c>
      <c r="G91" s="285" t="e">
        <f>0/M96</f>
        <v>#REF!</v>
      </c>
      <c r="H91" s="285"/>
      <c r="I91" s="76"/>
      <c r="J91" s="82" t="s">
        <v>149</v>
      </c>
      <c r="K91" s="76" t="e">
        <f>M91/M96</f>
        <v>#REF!</v>
      </c>
      <c r="L91" s="76"/>
      <c r="M91" s="10" t="e">
        <f>+'Lista Desplegable'!T38</f>
        <v>#REF!</v>
      </c>
      <c r="N91" s="7"/>
      <c r="O91" s="7"/>
      <c r="P91" s="7"/>
    </row>
    <row r="92" spans="1:16" ht="19.5" customHeight="1" x14ac:dyDescent="0.25">
      <c r="A92" s="300"/>
      <c r="B92" s="84"/>
      <c r="C92" s="283"/>
      <c r="D92" s="49" t="str">
        <f>'Escalas de Valoración'!C64</f>
        <v>IMPROBABLE</v>
      </c>
      <c r="E92" s="70">
        <v>2</v>
      </c>
      <c r="F92" s="18"/>
      <c r="G92" s="286"/>
      <c r="H92" s="286"/>
      <c r="I92" s="274" t="s">
        <v>150</v>
      </c>
      <c r="J92" s="274"/>
      <c r="K92" s="275" t="e">
        <f>M92/M96</f>
        <v>#REF!</v>
      </c>
      <c r="L92" s="275"/>
      <c r="M92" s="10" t="e">
        <f>+'Lista Desplegable'!T39</f>
        <v>#REF!</v>
      </c>
      <c r="N92" s="7"/>
      <c r="O92" s="7"/>
      <c r="P92" s="7"/>
    </row>
    <row r="93" spans="1:16" ht="15" customHeight="1" x14ac:dyDescent="0.25">
      <c r="A93" s="300"/>
      <c r="B93" s="84"/>
      <c r="C93" s="283"/>
      <c r="D93" s="49" t="str">
        <f>'Escalas de Valoración'!C65</f>
        <v>POSIBLE</v>
      </c>
      <c r="E93" s="70">
        <v>3</v>
      </c>
      <c r="F93" s="18"/>
      <c r="G93" s="287"/>
      <c r="H93" s="287"/>
      <c r="I93" s="88"/>
      <c r="J93" s="89"/>
      <c r="K93" s="288"/>
      <c r="L93" s="288"/>
      <c r="M93" s="289" t="e">
        <f>+'Lista Desplegable'!T40</f>
        <v>#REF!</v>
      </c>
      <c r="N93" s="7"/>
      <c r="O93" s="7"/>
      <c r="P93" s="7"/>
    </row>
    <row r="94" spans="1:16" ht="15" customHeight="1" x14ac:dyDescent="0.25">
      <c r="A94" s="300"/>
      <c r="B94" s="84"/>
      <c r="C94" s="283"/>
      <c r="D94" s="49" t="str">
        <f>'Escalas de Valoración'!C66</f>
        <v>PROBABLE</v>
      </c>
      <c r="E94" s="70">
        <v>4</v>
      </c>
      <c r="F94" s="50"/>
      <c r="G94" s="287"/>
      <c r="H94" s="287"/>
      <c r="I94" s="12"/>
      <c r="J94" s="90" t="s">
        <v>151</v>
      </c>
      <c r="K94" s="81" t="e">
        <f>M93/M96</f>
        <v>#REF!</v>
      </c>
      <c r="L94" s="12"/>
      <c r="M94" s="290"/>
      <c r="N94" s="7"/>
      <c r="O94" s="7"/>
      <c r="P94" s="7"/>
    </row>
    <row r="95" spans="1:16" ht="15" customHeight="1" x14ac:dyDescent="0.25">
      <c r="A95" s="300"/>
      <c r="B95" s="84"/>
      <c r="C95" s="284"/>
      <c r="D95" s="49" t="str">
        <f>'Escalas de Valoración'!C67</f>
        <v>CASI SEGURO</v>
      </c>
      <c r="E95" s="70">
        <v>5</v>
      </c>
      <c r="F95" s="50"/>
      <c r="G95" s="329"/>
      <c r="H95" s="329"/>
      <c r="I95" s="17"/>
      <c r="J95" s="17"/>
      <c r="K95" s="17"/>
      <c r="L95" s="17"/>
      <c r="M95" s="291"/>
      <c r="N95" s="7"/>
      <c r="O95" s="7"/>
      <c r="P95" s="7"/>
    </row>
    <row r="96" spans="1:16" ht="15" customHeight="1" x14ac:dyDescent="0.25">
      <c r="A96" s="300"/>
      <c r="B96" s="84"/>
      <c r="C96" s="279" t="s">
        <v>130</v>
      </c>
      <c r="D96" s="280"/>
      <c r="E96" s="280"/>
      <c r="F96" s="280"/>
      <c r="G96" s="280"/>
      <c r="H96" s="280"/>
      <c r="I96" s="280"/>
      <c r="J96" s="280"/>
      <c r="K96" s="280"/>
      <c r="L96" s="281"/>
      <c r="M96" s="11" t="e">
        <f>SUM(M91:M95)</f>
        <v>#REF!</v>
      </c>
      <c r="N96" s="7"/>
      <c r="O96" s="7"/>
      <c r="P96" s="7"/>
    </row>
    <row r="120" spans="9:9" x14ac:dyDescent="0.25">
      <c r="I120" s="152" t="s">
        <v>152</v>
      </c>
    </row>
  </sheetData>
  <mergeCells count="149">
    <mergeCell ref="G24:H24"/>
    <mergeCell ref="G25:H25"/>
    <mergeCell ref="G26:H26"/>
    <mergeCell ref="G27:H27"/>
    <mergeCell ref="C21:E22"/>
    <mergeCell ref="K25:L25"/>
    <mergeCell ref="I21:L21"/>
    <mergeCell ref="C23:C27"/>
    <mergeCell ref="I22:L22"/>
    <mergeCell ref="E14:G14"/>
    <mergeCell ref="C18:P18"/>
    <mergeCell ref="P20:P22"/>
    <mergeCell ref="M22:N22"/>
    <mergeCell ref="A1:P2"/>
    <mergeCell ref="A3:P4"/>
    <mergeCell ref="G21:H21"/>
    <mergeCell ref="G22:H22"/>
    <mergeCell ref="G23:H23"/>
    <mergeCell ref="C20:O20"/>
    <mergeCell ref="H10:I10"/>
    <mergeCell ref="C10:G10"/>
    <mergeCell ref="H11:I11"/>
    <mergeCell ref="H12:I12"/>
    <mergeCell ref="E11:G11"/>
    <mergeCell ref="E12:G12"/>
    <mergeCell ref="C8:J8"/>
    <mergeCell ref="C9:J9"/>
    <mergeCell ref="M21:N21"/>
    <mergeCell ref="C38:I38"/>
    <mergeCell ref="C28:O28"/>
    <mergeCell ref="A8:A28"/>
    <mergeCell ref="A31:A51"/>
    <mergeCell ref="C31:J31"/>
    <mergeCell ref="C32:J32"/>
    <mergeCell ref="C33:G33"/>
    <mergeCell ref="H33:I33"/>
    <mergeCell ref="C34:D34"/>
    <mergeCell ref="E34:G34"/>
    <mergeCell ref="H34:I34"/>
    <mergeCell ref="C35:D35"/>
    <mergeCell ref="E35:G35"/>
    <mergeCell ref="H35:I35"/>
    <mergeCell ref="C36:D36"/>
    <mergeCell ref="E36:G36"/>
    <mergeCell ref="C11:D11"/>
    <mergeCell ref="C12:D12"/>
    <mergeCell ref="C13:D13"/>
    <mergeCell ref="C14:D14"/>
    <mergeCell ref="C15:I15"/>
    <mergeCell ref="H13:I13"/>
    <mergeCell ref="H14:I14"/>
    <mergeCell ref="E13:G13"/>
    <mergeCell ref="A54:A73"/>
    <mergeCell ref="C54:J54"/>
    <mergeCell ref="C55:J55"/>
    <mergeCell ref="C56:G56"/>
    <mergeCell ref="H56:I56"/>
    <mergeCell ref="C57:D57"/>
    <mergeCell ref="E57:G57"/>
    <mergeCell ref="H57:I57"/>
    <mergeCell ref="C58:D58"/>
    <mergeCell ref="E58:G58"/>
    <mergeCell ref="H58:I58"/>
    <mergeCell ref="C59:D59"/>
    <mergeCell ref="E59:G59"/>
    <mergeCell ref="C64:O64"/>
    <mergeCell ref="H59:I59"/>
    <mergeCell ref="C60:D60"/>
    <mergeCell ref="E60:G60"/>
    <mergeCell ref="H60:I60"/>
    <mergeCell ref="C61:I61"/>
    <mergeCell ref="O66:O68"/>
    <mergeCell ref="K72:L72"/>
    <mergeCell ref="C73:N73"/>
    <mergeCell ref="C66:N66"/>
    <mergeCell ref="C69:C72"/>
    <mergeCell ref="C51:O51"/>
    <mergeCell ref="P26:P27"/>
    <mergeCell ref="P49:P50"/>
    <mergeCell ref="C46:C50"/>
    <mergeCell ref="G46:H46"/>
    <mergeCell ref="G47:H47"/>
    <mergeCell ref="G48:H48"/>
    <mergeCell ref="K48:L48"/>
    <mergeCell ref="G49:H49"/>
    <mergeCell ref="G50:H50"/>
    <mergeCell ref="C41:P41"/>
    <mergeCell ref="C43:O43"/>
    <mergeCell ref="P43:P45"/>
    <mergeCell ref="C44:E45"/>
    <mergeCell ref="G44:H44"/>
    <mergeCell ref="I44:L44"/>
    <mergeCell ref="M44:N44"/>
    <mergeCell ref="G45:H45"/>
    <mergeCell ref="I45:L45"/>
    <mergeCell ref="M45:N45"/>
    <mergeCell ref="H36:I36"/>
    <mergeCell ref="C37:D37"/>
    <mergeCell ref="E37:G37"/>
    <mergeCell ref="H37:I37"/>
    <mergeCell ref="G69:H69"/>
    <mergeCell ref="G70:H70"/>
    <mergeCell ref="G71:H71"/>
    <mergeCell ref="K71:L71"/>
    <mergeCell ref="G72:H72"/>
    <mergeCell ref="C67:E68"/>
    <mergeCell ref="G67:H67"/>
    <mergeCell ref="I67:L67"/>
    <mergeCell ref="M67:N67"/>
    <mergeCell ref="G68:H68"/>
    <mergeCell ref="I68:L68"/>
    <mergeCell ref="M68:N68"/>
    <mergeCell ref="H82:I82"/>
    <mergeCell ref="C83:I83"/>
    <mergeCell ref="C89:E90"/>
    <mergeCell ref="G89:H89"/>
    <mergeCell ref="I89:L89"/>
    <mergeCell ref="G90:H90"/>
    <mergeCell ref="I90:L90"/>
    <mergeCell ref="A76:A96"/>
    <mergeCell ref="C76:J76"/>
    <mergeCell ref="C77:J77"/>
    <mergeCell ref="C78:G78"/>
    <mergeCell ref="H78:I78"/>
    <mergeCell ref="C79:D79"/>
    <mergeCell ref="E79:G79"/>
    <mergeCell ref="H79:I79"/>
    <mergeCell ref="C80:D80"/>
    <mergeCell ref="E80:G80"/>
    <mergeCell ref="H80:I80"/>
    <mergeCell ref="C81:D81"/>
    <mergeCell ref="E81:G81"/>
    <mergeCell ref="H81:I81"/>
    <mergeCell ref="C82:D82"/>
    <mergeCell ref="E82:G82"/>
    <mergeCell ref="G95:H95"/>
    <mergeCell ref="C86:M86"/>
    <mergeCell ref="M88:M90"/>
    <mergeCell ref="I92:J92"/>
    <mergeCell ref="K92:L92"/>
    <mergeCell ref="C88:L88"/>
    <mergeCell ref="C96:L96"/>
    <mergeCell ref="C91:C95"/>
    <mergeCell ref="G91:H91"/>
    <mergeCell ref="G92:H92"/>
    <mergeCell ref="G93:H93"/>
    <mergeCell ref="K93:L93"/>
    <mergeCell ref="G94:H94"/>
    <mergeCell ref="M93:M95"/>
  </mergeCells>
  <printOptions horizontalCentered="1"/>
  <pageMargins left="0.39370078740157483" right="0.39370078740157483" top="0.59055118110236227" bottom="0.19685039370078741" header="0.31496062992125984" footer="0.31496062992125984"/>
  <pageSetup scale="2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2"/>
  <sheetViews>
    <sheetView topLeftCell="C33" workbookViewId="0">
      <selection activeCell="D53" sqref="D53"/>
    </sheetView>
  </sheetViews>
  <sheetFormatPr baseColWidth="10" defaultColWidth="11.42578125" defaultRowHeight="15" x14ac:dyDescent="0.25"/>
  <cols>
    <col min="1" max="1" width="51.7109375" style="30" customWidth="1"/>
    <col min="2" max="2" width="54.85546875" style="30" customWidth="1"/>
    <col min="3" max="3" width="8.140625" style="30" customWidth="1"/>
    <col min="4" max="4" width="22.7109375" style="30" customWidth="1"/>
    <col min="5" max="5" width="13" style="30" customWidth="1"/>
    <col min="6" max="6" width="47.28515625" style="30" customWidth="1"/>
    <col min="7" max="7" width="5.140625" style="30" customWidth="1"/>
    <col min="8" max="8" width="34.42578125" style="30" customWidth="1"/>
    <col min="9" max="9" width="5.140625" style="30" customWidth="1"/>
    <col min="10" max="10" width="9.140625" style="30" customWidth="1"/>
    <col min="11" max="11" width="5.42578125" style="30" customWidth="1"/>
    <col min="12" max="12" width="18.42578125" style="30" customWidth="1"/>
    <col min="13" max="13" width="15.42578125" style="30" customWidth="1"/>
    <col min="14" max="14" width="18.42578125" style="30" customWidth="1"/>
    <col min="15" max="15" width="5.28515625" style="30" customWidth="1"/>
    <col min="16" max="16" width="26.42578125" style="30" customWidth="1"/>
    <col min="17" max="18" width="11.42578125" style="30"/>
    <col min="19" max="19" width="17.7109375" style="30" bestFit="1" customWidth="1"/>
    <col min="20" max="20" width="8.7109375" style="30" customWidth="1"/>
    <col min="21" max="16384" width="11.42578125" style="30"/>
  </cols>
  <sheetData>
    <row r="1" spans="1:22" s="32" customFormat="1" x14ac:dyDescent="0.25">
      <c r="A1" s="153"/>
      <c r="B1" s="153"/>
      <c r="C1" s="153"/>
      <c r="D1" s="153"/>
      <c r="E1" s="153"/>
      <c r="F1" s="153"/>
      <c r="G1" s="153"/>
      <c r="H1" s="34" t="s">
        <v>153</v>
      </c>
      <c r="I1" s="153"/>
      <c r="J1" s="34" t="s">
        <v>154</v>
      </c>
      <c r="K1" s="153"/>
      <c r="L1" s="153"/>
      <c r="M1" s="153"/>
      <c r="N1" s="153"/>
      <c r="O1" s="153"/>
      <c r="P1" s="153"/>
      <c r="Q1" s="153"/>
      <c r="R1" s="153"/>
      <c r="S1" s="153"/>
      <c r="T1" s="153"/>
      <c r="U1" s="153"/>
      <c r="V1" s="153"/>
    </row>
    <row r="2" spans="1:22" s="32" customFormat="1" ht="30" x14ac:dyDescent="0.25">
      <c r="A2" s="34" t="s">
        <v>155</v>
      </c>
      <c r="B2" s="34" t="s">
        <v>156</v>
      </c>
      <c r="C2" s="34"/>
      <c r="D2" s="34" t="s">
        <v>156</v>
      </c>
      <c r="E2" s="153"/>
      <c r="F2" s="34" t="s">
        <v>157</v>
      </c>
      <c r="G2" s="153"/>
      <c r="H2" s="154" t="s">
        <v>158</v>
      </c>
      <c r="I2" s="36"/>
      <c r="J2" s="155" t="s">
        <v>159</v>
      </c>
      <c r="K2" s="153"/>
      <c r="L2" s="34" t="s">
        <v>160</v>
      </c>
      <c r="M2" s="153"/>
      <c r="N2" s="34" t="s">
        <v>161</v>
      </c>
      <c r="O2" s="153"/>
      <c r="P2" s="34" t="s">
        <v>162</v>
      </c>
      <c r="Q2" s="153"/>
      <c r="R2" s="153"/>
      <c r="S2" s="153"/>
      <c r="T2" s="33"/>
      <c r="U2" s="358"/>
      <c r="V2" s="358"/>
    </row>
    <row r="3" spans="1:22" s="32" customFormat="1" x14ac:dyDescent="0.25">
      <c r="A3" s="155" t="s">
        <v>163</v>
      </c>
      <c r="B3" s="155" t="s">
        <v>164</v>
      </c>
      <c r="C3" s="156">
        <v>0.25</v>
      </c>
      <c r="D3" s="155" t="s">
        <v>165</v>
      </c>
      <c r="E3" s="153"/>
      <c r="F3" s="157" t="s">
        <v>166</v>
      </c>
      <c r="G3" s="153"/>
      <c r="H3" s="157" t="s">
        <v>167</v>
      </c>
      <c r="I3" s="36"/>
      <c r="J3" s="155" t="s">
        <v>168</v>
      </c>
      <c r="K3" s="153"/>
      <c r="L3" s="157" t="s">
        <v>169</v>
      </c>
      <c r="M3" s="153"/>
      <c r="N3" s="157" t="s">
        <v>170</v>
      </c>
      <c r="O3" s="36" t="e">
        <f>COUNTIF('Matriz de Riesgos de gestión'!#REF!,N3)</f>
        <v>#REF!</v>
      </c>
      <c r="P3" s="157" t="s">
        <v>171</v>
      </c>
      <c r="Q3" s="36">
        <f>COUNTIF('Matriz de Riesgos de gestión'!$D$10:$D$430,P3)</f>
        <v>0</v>
      </c>
      <c r="R3" s="153"/>
      <c r="S3" s="153"/>
      <c r="T3" s="153"/>
      <c r="U3" s="153"/>
      <c r="V3" s="153"/>
    </row>
    <row r="4" spans="1:22" s="32" customFormat="1" x14ac:dyDescent="0.25">
      <c r="A4" s="155" t="s">
        <v>172</v>
      </c>
      <c r="B4" s="155" t="s">
        <v>173</v>
      </c>
      <c r="C4" s="156">
        <v>0.15</v>
      </c>
      <c r="D4" s="155" t="s">
        <v>174</v>
      </c>
      <c r="E4" s="153"/>
      <c r="F4" s="157" t="s">
        <v>175</v>
      </c>
      <c r="G4" s="153"/>
      <c r="H4" s="157" t="s">
        <v>176</v>
      </c>
      <c r="I4" s="36"/>
      <c r="J4" s="153"/>
      <c r="K4" s="153"/>
      <c r="L4" s="157" t="s">
        <v>177</v>
      </c>
      <c r="M4" s="153"/>
      <c r="N4" s="157" t="s">
        <v>178</v>
      </c>
      <c r="O4" s="36" t="e">
        <f>COUNTIF('Matriz de Riesgos de gestión'!#REF!,N4)</f>
        <v>#REF!</v>
      </c>
      <c r="P4" s="157" t="s">
        <v>179</v>
      </c>
      <c r="Q4" s="36">
        <f>COUNTIF('Matriz de Riesgos de gestión'!$D$10:$D$430,P4)</f>
        <v>0</v>
      </c>
      <c r="R4" s="153"/>
      <c r="S4" s="153"/>
      <c r="T4" s="153"/>
      <c r="U4" s="153"/>
      <c r="V4" s="153"/>
    </row>
    <row r="5" spans="1:22" s="32" customFormat="1" x14ac:dyDescent="0.25">
      <c r="A5" s="153"/>
      <c r="B5" s="155" t="s">
        <v>180</v>
      </c>
      <c r="C5" s="156">
        <v>0.1</v>
      </c>
      <c r="D5" s="155" t="s">
        <v>181</v>
      </c>
      <c r="E5" s="153"/>
      <c r="F5" s="157" t="s">
        <v>182</v>
      </c>
      <c r="G5" s="153"/>
      <c r="H5" s="157" t="s">
        <v>183</v>
      </c>
      <c r="I5" s="36"/>
      <c r="J5" s="153"/>
      <c r="K5" s="153"/>
      <c r="L5" s="157" t="s">
        <v>184</v>
      </c>
      <c r="M5" s="153"/>
      <c r="N5" s="157" t="s">
        <v>185</v>
      </c>
      <c r="O5" s="36" t="e">
        <f>COUNTIF('Matriz de Riesgos de gestión'!#REF!,N5)</f>
        <v>#REF!</v>
      </c>
      <c r="P5" s="157" t="s">
        <v>186</v>
      </c>
      <c r="Q5" s="36">
        <f>COUNTIF('Matriz de Riesgos de gestión'!$D$10:$D$430,P5)</f>
        <v>0</v>
      </c>
      <c r="R5" s="153"/>
      <c r="S5" s="153"/>
      <c r="T5" s="153"/>
      <c r="U5" s="153"/>
      <c r="V5" s="153"/>
    </row>
    <row r="6" spans="1:22" s="32" customFormat="1" ht="15" customHeight="1" x14ac:dyDescent="0.25">
      <c r="A6" s="34" t="s">
        <v>63</v>
      </c>
      <c r="B6" s="153"/>
      <c r="C6" s="153"/>
      <c r="D6" s="153"/>
      <c r="E6" s="153"/>
      <c r="F6" s="157" t="s">
        <v>187</v>
      </c>
      <c r="G6" s="153"/>
      <c r="H6" s="157" t="s">
        <v>188</v>
      </c>
      <c r="I6" s="36"/>
      <c r="J6" s="153"/>
      <c r="K6" s="153"/>
      <c r="L6" s="157" t="s">
        <v>189</v>
      </c>
      <c r="M6" s="153"/>
      <c r="N6" s="157" t="s">
        <v>190</v>
      </c>
      <c r="O6" s="36" t="e">
        <f>COUNTIF('Matriz de Riesgos de gestión'!#REF!,N6)</f>
        <v>#REF!</v>
      </c>
      <c r="P6" s="157" t="s">
        <v>191</v>
      </c>
      <c r="Q6" s="36">
        <f>COUNTIF('Matriz de Riesgos de gestión'!$D$10:$D$430,P6)</f>
        <v>0</v>
      </c>
      <c r="R6" s="153"/>
      <c r="S6" s="153"/>
      <c r="T6" s="153"/>
      <c r="U6" s="153"/>
      <c r="V6" s="153"/>
    </row>
    <row r="7" spans="1:22" s="32" customFormat="1" ht="24" customHeight="1" x14ac:dyDescent="0.25">
      <c r="A7" s="9" t="s">
        <v>104</v>
      </c>
      <c r="B7" s="36" t="e">
        <f>SUM(B27:B29)</f>
        <v>#REF!</v>
      </c>
      <c r="C7" s="31"/>
      <c r="D7" s="153"/>
      <c r="E7" s="153"/>
      <c r="F7" s="153"/>
      <c r="G7" s="153"/>
      <c r="H7" s="154" t="s">
        <v>192</v>
      </c>
      <c r="I7" s="36"/>
      <c r="J7" s="153"/>
      <c r="K7" s="153"/>
      <c r="L7" s="157" t="s">
        <v>193</v>
      </c>
      <c r="M7" s="153"/>
      <c r="N7" s="157" t="s">
        <v>194</v>
      </c>
      <c r="O7" s="36" t="e">
        <f>$B$54-SUM(O3:O6)</f>
        <v>#REF!</v>
      </c>
      <c r="P7" s="157" t="s">
        <v>194</v>
      </c>
      <c r="Q7" s="36" t="e">
        <f>$B$54-SUM(Q3:Q6)</f>
        <v>#REF!</v>
      </c>
      <c r="R7" s="153"/>
      <c r="S7" s="153"/>
      <c r="T7" s="153"/>
      <c r="U7" s="153"/>
      <c r="V7" s="153"/>
    </row>
    <row r="8" spans="1:22" s="32" customFormat="1" x14ac:dyDescent="0.25">
      <c r="A8" s="9" t="s">
        <v>80</v>
      </c>
      <c r="B8" s="36" t="e">
        <f>SUM(B30:B31)</f>
        <v>#REF!</v>
      </c>
      <c r="C8" s="31"/>
      <c r="D8" s="153"/>
      <c r="E8" s="153"/>
      <c r="F8" s="153"/>
      <c r="G8" s="153"/>
      <c r="H8" s="157" t="s">
        <v>195</v>
      </c>
      <c r="I8" s="36"/>
      <c r="J8" s="153"/>
      <c r="K8" s="153"/>
      <c r="L8" s="157" t="s">
        <v>196</v>
      </c>
      <c r="M8" s="153"/>
      <c r="N8" s="46"/>
      <c r="O8" s="46"/>
      <c r="P8" s="46"/>
      <c r="Q8" s="153"/>
      <c r="R8" s="153"/>
      <c r="S8" s="34" t="s">
        <v>197</v>
      </c>
      <c r="T8" s="31"/>
      <c r="U8" s="153"/>
      <c r="V8" s="153"/>
    </row>
    <row r="9" spans="1:22" s="32" customFormat="1" x14ac:dyDescent="0.25">
      <c r="A9" s="9" t="s">
        <v>83</v>
      </c>
      <c r="B9" s="36" t="e">
        <f>SUM(B32:B33)</f>
        <v>#REF!</v>
      </c>
      <c r="C9" s="31"/>
      <c r="D9" s="153"/>
      <c r="E9" s="153"/>
      <c r="F9" s="34" t="s">
        <v>153</v>
      </c>
      <c r="G9" s="153"/>
      <c r="H9" s="158"/>
      <c r="I9" s="31"/>
      <c r="J9" s="153"/>
      <c r="K9" s="153"/>
      <c r="L9" s="157" t="s">
        <v>198</v>
      </c>
      <c r="M9" s="153"/>
      <c r="N9" s="46"/>
      <c r="O9" s="46"/>
      <c r="P9" s="46"/>
      <c r="Q9" s="153"/>
      <c r="R9" s="153"/>
      <c r="S9" s="2">
        <v>1</v>
      </c>
      <c r="T9" s="91" t="e">
        <f>COUNTIF('Matriz de Riesgos de gestión'!#REF!,S9)</f>
        <v>#REF!</v>
      </c>
      <c r="U9" s="153"/>
      <c r="V9" s="153"/>
    </row>
    <row r="10" spans="1:22" s="32" customFormat="1" ht="24" customHeight="1" x14ac:dyDescent="0.25">
      <c r="A10" s="9" t="s">
        <v>86</v>
      </c>
      <c r="B10" s="36" t="e">
        <f>SUM(B34:B36)</f>
        <v>#REF!</v>
      </c>
      <c r="C10" s="31"/>
      <c r="D10" s="153"/>
      <c r="E10" s="153"/>
      <c r="F10" s="157" t="s">
        <v>199</v>
      </c>
      <c r="G10" s="153"/>
      <c r="H10" s="158"/>
      <c r="I10" s="31"/>
      <c r="J10" s="153"/>
      <c r="K10" s="153"/>
      <c r="L10" s="157" t="s">
        <v>200</v>
      </c>
      <c r="M10" s="33"/>
      <c r="N10" s="46"/>
      <c r="O10" s="46"/>
      <c r="P10" s="46"/>
      <c r="Q10" s="33"/>
      <c r="R10" s="33"/>
      <c r="S10" s="2">
        <v>2</v>
      </c>
      <c r="T10" s="91" t="e">
        <f>COUNTIF('Matriz de Riesgos de gestión'!#REF!,S10)</f>
        <v>#REF!</v>
      </c>
      <c r="U10" s="153"/>
      <c r="V10" s="153"/>
    </row>
    <row r="11" spans="1:22" s="32" customFormat="1" x14ac:dyDescent="0.25">
      <c r="A11" s="9" t="s">
        <v>111</v>
      </c>
      <c r="B11" s="36" t="e">
        <f>SUM(B35:B36)</f>
        <v>#REF!</v>
      </c>
      <c r="C11" s="31"/>
      <c r="D11" s="153"/>
      <c r="E11" s="153"/>
      <c r="F11" s="157" t="s">
        <v>201</v>
      </c>
      <c r="G11" s="153"/>
      <c r="H11" s="158"/>
      <c r="I11" s="31"/>
      <c r="J11" s="153"/>
      <c r="K11" s="153"/>
      <c r="L11" s="157" t="s">
        <v>202</v>
      </c>
      <c r="M11" s="46"/>
      <c r="N11" s="46"/>
      <c r="O11" s="46"/>
      <c r="P11" s="46"/>
      <c r="Q11" s="46"/>
      <c r="R11" s="46"/>
      <c r="S11" s="2">
        <v>3</v>
      </c>
      <c r="T11" s="91" t="e">
        <f>COUNTIF('Matriz de Riesgos de gestión'!#REF!,S11)</f>
        <v>#REF!</v>
      </c>
      <c r="U11" s="358"/>
      <c r="V11" s="358"/>
    </row>
    <row r="12" spans="1:22" s="32" customFormat="1" x14ac:dyDescent="0.25">
      <c r="A12" s="58" t="s">
        <v>78</v>
      </c>
      <c r="B12" s="31"/>
      <c r="C12" s="31"/>
      <c r="D12" s="153"/>
      <c r="E12" s="153"/>
      <c r="F12" s="157" t="s">
        <v>203</v>
      </c>
      <c r="G12" s="153"/>
      <c r="H12" s="158"/>
      <c r="I12" s="31"/>
      <c r="J12" s="153"/>
      <c r="K12" s="153"/>
      <c r="L12" s="158"/>
      <c r="M12" s="46"/>
      <c r="N12" s="46"/>
      <c r="O12" s="46"/>
      <c r="P12" s="46"/>
      <c r="Q12" s="46"/>
      <c r="R12" s="46"/>
      <c r="S12" s="2">
        <v>4</v>
      </c>
      <c r="T12" s="91" t="e">
        <f>COUNTIF('Matriz de Riesgos de gestión'!#REF!,S12)</f>
        <v>#REF!</v>
      </c>
      <c r="U12" s="33"/>
      <c r="V12" s="33"/>
    </row>
    <row r="13" spans="1:22" s="32" customFormat="1" x14ac:dyDescent="0.25">
      <c r="A13" s="58" t="s">
        <v>80</v>
      </c>
      <c r="B13" s="31"/>
      <c r="C13" s="31"/>
      <c r="D13" s="153"/>
      <c r="E13" s="153"/>
      <c r="F13" s="157" t="s">
        <v>204</v>
      </c>
      <c r="G13" s="153"/>
      <c r="H13" s="158"/>
      <c r="I13" s="31"/>
      <c r="J13" s="153"/>
      <c r="K13" s="153"/>
      <c r="L13" s="158"/>
      <c r="M13" s="46"/>
      <c r="N13" s="46"/>
      <c r="O13" s="46"/>
      <c r="P13" s="46"/>
      <c r="Q13" s="46"/>
      <c r="R13" s="46"/>
      <c r="S13" s="2">
        <v>5</v>
      </c>
      <c r="T13" s="91" t="e">
        <f>COUNTIF('Matriz de Riesgos de gestión'!#REF!,S13)</f>
        <v>#REF!</v>
      </c>
      <c r="U13" s="33"/>
      <c r="V13" s="33"/>
    </row>
    <row r="14" spans="1:22" s="32" customFormat="1" x14ac:dyDescent="0.25">
      <c r="A14" s="58" t="s">
        <v>83</v>
      </c>
      <c r="B14" s="31"/>
      <c r="C14" s="31"/>
      <c r="D14" s="159" t="s">
        <v>205</v>
      </c>
      <c r="E14" s="153"/>
      <c r="F14" s="157" t="s">
        <v>206</v>
      </c>
      <c r="G14" s="153"/>
      <c r="H14" s="158"/>
      <c r="I14" s="31"/>
      <c r="J14" s="153"/>
      <c r="K14" s="153"/>
      <c r="L14" s="158"/>
      <c r="M14" s="46"/>
      <c r="N14" s="46"/>
      <c r="O14" s="46"/>
      <c r="P14" s="46"/>
      <c r="Q14" s="46"/>
      <c r="R14" s="46"/>
      <c r="S14" s="155">
        <v>6</v>
      </c>
      <c r="T14" s="91" t="e">
        <f>COUNTIF('Matriz de Riesgos de gestión'!#REF!,S14)</f>
        <v>#REF!</v>
      </c>
      <c r="U14" s="33"/>
      <c r="V14" s="33"/>
    </row>
    <row r="15" spans="1:22" s="32" customFormat="1" x14ac:dyDescent="0.25">
      <c r="A15" s="58" t="s">
        <v>86</v>
      </c>
      <c r="B15" s="31"/>
      <c r="C15" s="31"/>
      <c r="D15" s="153">
        <v>4</v>
      </c>
      <c r="E15" s="153"/>
      <c r="F15" s="157" t="s">
        <v>207</v>
      </c>
      <c r="G15" s="153"/>
      <c r="H15" s="158"/>
      <c r="I15" s="31"/>
      <c r="J15" s="153"/>
      <c r="K15" s="153"/>
      <c r="L15" s="158"/>
      <c r="M15" s="46"/>
      <c r="N15" s="46"/>
      <c r="O15" s="46"/>
      <c r="P15" s="46"/>
      <c r="Q15" s="46"/>
      <c r="R15" s="46"/>
      <c r="S15" s="2">
        <v>10</v>
      </c>
      <c r="T15" s="91" t="e">
        <f>COUNTIF('Matriz de Riesgos de gestión'!#REF!,S15)</f>
        <v>#REF!</v>
      </c>
      <c r="U15" s="33"/>
      <c r="V15" s="33"/>
    </row>
    <row r="16" spans="1:22" s="32" customFormat="1" x14ac:dyDescent="0.25">
      <c r="A16" s="58" t="s">
        <v>87</v>
      </c>
      <c r="B16" s="31"/>
      <c r="C16" s="31"/>
      <c r="D16" s="153">
        <v>5.6</v>
      </c>
      <c r="E16" s="153"/>
      <c r="F16" s="157" t="s">
        <v>208</v>
      </c>
      <c r="G16" s="153"/>
      <c r="H16" s="158"/>
      <c r="I16" s="31"/>
      <c r="J16" s="153"/>
      <c r="K16" s="153"/>
      <c r="L16" s="158"/>
      <c r="M16" s="46"/>
      <c r="N16" s="46"/>
      <c r="O16" s="46"/>
      <c r="P16" s="46"/>
      <c r="Q16" s="46"/>
      <c r="R16" s="46"/>
      <c r="S16" s="2">
        <v>12</v>
      </c>
      <c r="T16" s="91" t="e">
        <f>COUNTIF('Matriz de Riesgos de gestión'!#REF!,S16)</f>
        <v>#REF!</v>
      </c>
      <c r="U16" s="33"/>
      <c r="V16" s="33"/>
    </row>
    <row r="17" spans="1:28" s="32" customFormat="1" x14ac:dyDescent="0.25">
      <c r="A17" s="58" t="s">
        <v>71</v>
      </c>
      <c r="B17" s="31"/>
      <c r="C17" s="31"/>
      <c r="D17" s="153">
        <v>7.8</v>
      </c>
      <c r="E17" s="153"/>
      <c r="F17" s="157" t="s">
        <v>209</v>
      </c>
      <c r="G17" s="153"/>
      <c r="H17" s="158"/>
      <c r="I17" s="31"/>
      <c r="J17" s="153"/>
      <c r="K17" s="153"/>
      <c r="L17" s="2" t="s">
        <v>74</v>
      </c>
      <c r="M17" s="2" t="s">
        <v>74</v>
      </c>
      <c r="N17" s="46"/>
      <c r="O17" s="46"/>
      <c r="P17" s="46"/>
      <c r="Q17" s="46"/>
      <c r="R17" s="46"/>
      <c r="S17" s="2">
        <v>15</v>
      </c>
      <c r="T17" s="91" t="e">
        <f>COUNTIF('Matriz de Riesgos de gestión'!#REF!,S17)</f>
        <v>#REF!</v>
      </c>
      <c r="U17" s="33"/>
      <c r="V17" s="33"/>
      <c r="W17" s="153"/>
      <c r="X17" s="153"/>
      <c r="Y17" s="153"/>
      <c r="Z17" s="153"/>
      <c r="AA17" s="153"/>
      <c r="AB17" s="153"/>
    </row>
    <row r="18" spans="1:28" s="32" customFormat="1" x14ac:dyDescent="0.25">
      <c r="A18" s="58" t="s">
        <v>69</v>
      </c>
      <c r="B18" s="31"/>
      <c r="C18" s="31"/>
      <c r="D18" s="153">
        <v>10.9</v>
      </c>
      <c r="E18" s="153"/>
      <c r="F18" s="157" t="s">
        <v>210</v>
      </c>
      <c r="G18" s="153"/>
      <c r="H18" s="34" t="s">
        <v>53</v>
      </c>
      <c r="I18" s="31"/>
      <c r="J18" s="153"/>
      <c r="K18" s="153"/>
      <c r="L18" s="2" t="s">
        <v>57</v>
      </c>
      <c r="M18" s="2" t="s">
        <v>58</v>
      </c>
      <c r="N18" s="46"/>
      <c r="O18" s="46"/>
      <c r="P18" s="46"/>
      <c r="Q18" s="46"/>
      <c r="R18" s="46"/>
      <c r="S18" s="2">
        <v>30</v>
      </c>
      <c r="T18" s="91" t="e">
        <f>COUNTIF('Matriz de Riesgos de gestión'!#REF!,S18)</f>
        <v>#REF!</v>
      </c>
      <c r="U18" s="33"/>
      <c r="V18" s="33"/>
      <c r="W18" s="153"/>
      <c r="X18" s="3">
        <v>1</v>
      </c>
      <c r="Y18" s="3">
        <v>2</v>
      </c>
      <c r="Z18" s="4">
        <v>5</v>
      </c>
      <c r="AA18" s="5">
        <v>15</v>
      </c>
      <c r="AB18" s="6">
        <v>40</v>
      </c>
    </row>
    <row r="19" spans="1:28" s="32" customFormat="1" x14ac:dyDescent="0.25">
      <c r="A19" s="58" t="s">
        <v>67</v>
      </c>
      <c r="B19" s="31"/>
      <c r="C19" s="31"/>
      <c r="D19" s="153"/>
      <c r="E19" s="153"/>
      <c r="F19" s="157" t="s">
        <v>211</v>
      </c>
      <c r="G19" s="153"/>
      <c r="H19" s="101" t="s">
        <v>74</v>
      </c>
      <c r="I19" s="31"/>
      <c r="J19" s="153"/>
      <c r="K19" s="153"/>
      <c r="L19" s="2" t="s">
        <v>58</v>
      </c>
      <c r="M19" s="2" t="s">
        <v>91</v>
      </c>
      <c r="N19" s="46"/>
      <c r="O19" s="46"/>
      <c r="P19" s="46"/>
      <c r="Q19" s="46"/>
      <c r="R19" s="46"/>
      <c r="S19" s="155">
        <v>40</v>
      </c>
      <c r="T19" s="91" t="e">
        <f>COUNTIF('Matriz de Riesgos de gestión'!#REF!,S19)</f>
        <v>#REF!</v>
      </c>
      <c r="U19" s="33"/>
      <c r="V19" s="33"/>
      <c r="W19" s="153"/>
      <c r="X19" s="3">
        <v>2</v>
      </c>
      <c r="Y19" s="3">
        <v>4</v>
      </c>
      <c r="Z19" s="4">
        <v>10</v>
      </c>
      <c r="AA19" s="5">
        <v>30</v>
      </c>
      <c r="AB19" s="6">
        <v>80</v>
      </c>
    </row>
    <row r="20" spans="1:28" s="32" customFormat="1" x14ac:dyDescent="0.25">
      <c r="A20" s="58" t="s">
        <v>97</v>
      </c>
      <c r="B20" s="31"/>
      <c r="C20" s="31"/>
      <c r="D20" s="153"/>
      <c r="E20" s="153"/>
      <c r="F20" s="153"/>
      <c r="G20" s="153"/>
      <c r="H20" s="101" t="s">
        <v>57</v>
      </c>
      <c r="I20" s="31"/>
      <c r="J20" s="153"/>
      <c r="K20" s="153"/>
      <c r="L20" s="2" t="s">
        <v>59</v>
      </c>
      <c r="M20" s="2" t="s">
        <v>70</v>
      </c>
      <c r="N20" s="46"/>
      <c r="O20" s="46"/>
      <c r="P20" s="46"/>
      <c r="Q20" s="46"/>
      <c r="R20" s="46"/>
      <c r="S20" s="155">
        <v>45</v>
      </c>
      <c r="T20" s="91" t="e">
        <f>COUNTIF('Matriz de Riesgos de gestión'!#REF!,S20)</f>
        <v>#REF!</v>
      </c>
      <c r="U20" s="33"/>
      <c r="V20" s="33"/>
      <c r="W20" s="153"/>
      <c r="X20" s="3">
        <v>3</v>
      </c>
      <c r="Y20" s="4">
        <v>6</v>
      </c>
      <c r="Z20" s="5">
        <v>15</v>
      </c>
      <c r="AA20" s="6">
        <v>45</v>
      </c>
      <c r="AB20" s="6">
        <v>120</v>
      </c>
    </row>
    <row r="21" spans="1:28" s="32" customFormat="1" x14ac:dyDescent="0.25">
      <c r="A21" s="67"/>
      <c r="B21" s="31"/>
      <c r="C21" s="31"/>
      <c r="D21" s="153"/>
      <c r="E21" s="153"/>
      <c r="F21" s="153"/>
      <c r="G21" s="153"/>
      <c r="H21" s="101" t="s">
        <v>58</v>
      </c>
      <c r="I21" s="31"/>
      <c r="J21" s="153"/>
      <c r="K21" s="153"/>
      <c r="L21" s="69" t="s">
        <v>75</v>
      </c>
      <c r="M21" s="69"/>
      <c r="N21" s="46"/>
      <c r="O21" s="46"/>
      <c r="P21" s="46"/>
      <c r="Q21" s="46"/>
      <c r="R21" s="46"/>
      <c r="S21" s="155">
        <v>75</v>
      </c>
      <c r="T21" s="91" t="e">
        <f>COUNTIF('Matriz de Riesgos de gestión'!#REF!,S21)</f>
        <v>#REF!</v>
      </c>
      <c r="U21" s="33"/>
      <c r="V21" s="33"/>
      <c r="W21" s="153"/>
      <c r="X21" s="4">
        <v>6</v>
      </c>
      <c r="Y21" s="5">
        <v>12</v>
      </c>
      <c r="Z21" s="5">
        <v>30</v>
      </c>
      <c r="AA21" s="6">
        <v>90</v>
      </c>
      <c r="AB21" s="6">
        <v>240</v>
      </c>
    </row>
    <row r="22" spans="1:28" s="32" customFormat="1" x14ac:dyDescent="0.25">
      <c r="A22" s="67"/>
      <c r="B22" s="31"/>
      <c r="C22" s="31"/>
      <c r="D22" s="153"/>
      <c r="E22" s="153"/>
      <c r="F22" s="153"/>
      <c r="G22" s="153"/>
      <c r="H22" s="101" t="s">
        <v>59</v>
      </c>
      <c r="I22" s="31"/>
      <c r="J22" s="153"/>
      <c r="K22" s="153"/>
      <c r="L22" s="69"/>
      <c r="M22" s="46"/>
      <c r="N22" s="46"/>
      <c r="O22" s="46"/>
      <c r="P22" s="46"/>
      <c r="Q22" s="46"/>
      <c r="R22" s="46"/>
      <c r="S22" s="155">
        <v>80</v>
      </c>
      <c r="T22" s="91" t="e">
        <f>COUNTIF('Matriz de Riesgos de gestión'!#REF!,S22)</f>
        <v>#REF!</v>
      </c>
      <c r="U22" s="33"/>
      <c r="V22" s="33"/>
      <c r="W22" s="153"/>
      <c r="X22" s="5">
        <v>15</v>
      </c>
      <c r="Y22" s="5">
        <v>30</v>
      </c>
      <c r="Z22" s="6">
        <v>75</v>
      </c>
      <c r="AA22" s="6">
        <v>225</v>
      </c>
      <c r="AB22" s="6">
        <v>600</v>
      </c>
    </row>
    <row r="23" spans="1:28" s="32" customFormat="1" x14ac:dyDescent="0.25">
      <c r="A23" s="67"/>
      <c r="B23" s="31"/>
      <c r="C23" s="31"/>
      <c r="D23" s="153"/>
      <c r="E23" s="153"/>
      <c r="F23" s="153"/>
      <c r="G23" s="153"/>
      <c r="H23" s="101" t="s">
        <v>60</v>
      </c>
      <c r="I23" s="31"/>
      <c r="J23" s="153"/>
      <c r="K23" s="153"/>
      <c r="L23" s="2"/>
      <c r="M23" s="46"/>
      <c r="N23" s="46"/>
      <c r="O23" s="46"/>
      <c r="P23" s="46"/>
      <c r="Q23" s="46"/>
      <c r="R23" s="46"/>
      <c r="S23" s="155">
        <v>120</v>
      </c>
      <c r="T23" s="91" t="e">
        <f>COUNTIF('Matriz de Riesgos de gestión'!#REF!,S23)</f>
        <v>#REF!</v>
      </c>
      <c r="U23" s="33"/>
      <c r="V23" s="33"/>
      <c r="W23" s="153"/>
      <c r="X23" s="153"/>
      <c r="Y23" s="153"/>
      <c r="Z23" s="153"/>
      <c r="AA23" s="153"/>
      <c r="AB23" s="153"/>
    </row>
    <row r="24" spans="1:28" s="32" customFormat="1" x14ac:dyDescent="0.25">
      <c r="A24" s="67"/>
      <c r="B24" s="31"/>
      <c r="C24" s="31"/>
      <c r="D24" s="153"/>
      <c r="E24" s="153"/>
      <c r="F24" s="153"/>
      <c r="G24" s="153"/>
      <c r="H24" s="69" t="s">
        <v>75</v>
      </c>
      <c r="I24" s="31"/>
      <c r="J24" s="153"/>
      <c r="K24" s="153"/>
      <c r="L24" s="2"/>
      <c r="M24" s="46"/>
      <c r="N24" s="46"/>
      <c r="O24" s="46"/>
      <c r="P24" s="34" t="s">
        <v>197</v>
      </c>
      <c r="Q24" s="31"/>
      <c r="R24" s="46"/>
      <c r="S24" s="155">
        <v>225</v>
      </c>
      <c r="T24" s="91" t="e">
        <f>COUNTIF('Matriz de Riesgos de gestión'!#REF!,S24)</f>
        <v>#REF!</v>
      </c>
      <c r="U24" s="33"/>
      <c r="V24" s="33"/>
      <c r="W24" s="153"/>
      <c r="X24" s="153"/>
      <c r="Y24" s="153"/>
      <c r="Z24" s="153"/>
      <c r="AA24" s="153"/>
      <c r="AB24" s="153"/>
    </row>
    <row r="25" spans="1:28" s="32" customFormat="1" x14ac:dyDescent="0.25">
      <c r="A25" s="153"/>
      <c r="B25" s="31"/>
      <c r="C25" s="31"/>
      <c r="D25" s="153"/>
      <c r="E25" s="153"/>
      <c r="F25" s="153"/>
      <c r="G25" s="153"/>
      <c r="H25" s="2" t="s">
        <v>91</v>
      </c>
      <c r="I25" s="153"/>
      <c r="J25" s="153"/>
      <c r="K25" s="153"/>
      <c r="L25" s="153"/>
      <c r="M25" s="153"/>
      <c r="N25" s="46"/>
      <c r="O25" s="153"/>
      <c r="P25" s="2">
        <v>1</v>
      </c>
      <c r="Q25" s="36" t="e">
        <f>COUNTIF('Matriz de Riesgos de gestión'!#REF!,P25)</f>
        <v>#REF!</v>
      </c>
      <c r="R25" s="153"/>
      <c r="S25" s="155">
        <v>240</v>
      </c>
      <c r="T25" s="91" t="e">
        <f>COUNTIF('Matriz de Riesgos de gestión'!#REF!,S25)</f>
        <v>#REF!</v>
      </c>
      <c r="U25" s="358"/>
      <c r="V25" s="358"/>
      <c r="W25" s="153"/>
      <c r="X25" s="153"/>
      <c r="Y25" s="153"/>
      <c r="Z25" s="153"/>
      <c r="AA25" s="153"/>
      <c r="AB25" s="153"/>
    </row>
    <row r="26" spans="1:28" s="32" customFormat="1" x14ac:dyDescent="0.25">
      <c r="A26" s="34" t="s">
        <v>197</v>
      </c>
      <c r="B26" s="31"/>
      <c r="C26" s="31"/>
      <c r="D26" s="153"/>
      <c r="E26" s="153"/>
      <c r="F26" s="153"/>
      <c r="G26" s="153"/>
      <c r="H26" s="2" t="s">
        <v>70</v>
      </c>
      <c r="I26" s="31"/>
      <c r="J26" s="153"/>
      <c r="K26" s="153"/>
      <c r="L26" s="34" t="s">
        <v>197</v>
      </c>
      <c r="M26" s="31"/>
      <c r="N26" s="46"/>
      <c r="O26" s="153"/>
      <c r="P26" s="2">
        <v>2</v>
      </c>
      <c r="Q26" s="36" t="e">
        <f>COUNTIF('Matriz de Riesgos de gestión'!#REF!,P26)</f>
        <v>#REF!</v>
      </c>
      <c r="R26" s="153"/>
      <c r="S26" s="155">
        <v>600</v>
      </c>
      <c r="T26" s="91" t="e">
        <f>COUNTIF('Matriz de Riesgos de gestión'!#REF!,S26)</f>
        <v>#REF!</v>
      </c>
      <c r="U26" s="33"/>
      <c r="V26" s="33"/>
      <c r="W26" s="153"/>
      <c r="X26" s="153"/>
      <c r="Y26" s="153"/>
      <c r="Z26" s="153"/>
      <c r="AA26" s="153"/>
      <c r="AB26" s="153"/>
    </row>
    <row r="27" spans="1:28" s="32" customFormat="1" x14ac:dyDescent="0.25">
      <c r="A27" s="2">
        <v>1</v>
      </c>
      <c r="B27" s="36" t="e">
        <f>COUNTIF('Matriz de Riesgos de gestión'!#REF!,A27)</f>
        <v>#REF!</v>
      </c>
      <c r="C27" s="31"/>
      <c r="D27" s="153"/>
      <c r="E27" s="153"/>
      <c r="F27" s="34" t="s">
        <v>212</v>
      </c>
      <c r="G27" s="153"/>
      <c r="H27" s="68"/>
      <c r="I27" s="31"/>
      <c r="J27" s="153"/>
      <c r="K27" s="153"/>
      <c r="L27" s="2">
        <v>1</v>
      </c>
      <c r="M27" s="36" t="e">
        <f>COUNTIF('Matriz de Riesgos de gestión'!#REF!,L27)</f>
        <v>#REF!</v>
      </c>
      <c r="N27" s="46"/>
      <c r="O27" s="153"/>
      <c r="P27" s="2">
        <v>3</v>
      </c>
      <c r="Q27" s="36" t="e">
        <f>COUNTIF('Matriz de Riesgos de gestión'!#REF!,P27)</f>
        <v>#REF!</v>
      </c>
      <c r="R27" s="153"/>
      <c r="S27" s="153"/>
      <c r="T27" s="153"/>
      <c r="U27" s="33"/>
      <c r="V27" s="33"/>
      <c r="W27" s="153"/>
      <c r="X27" s="153"/>
      <c r="Y27" s="153"/>
      <c r="Z27" s="153"/>
      <c r="AA27" s="153"/>
      <c r="AB27" s="153"/>
    </row>
    <row r="28" spans="1:28" s="32" customFormat="1" x14ac:dyDescent="0.25">
      <c r="A28" s="2">
        <v>2</v>
      </c>
      <c r="B28" s="36" t="e">
        <f>COUNTIF('Matriz de Riesgos de gestión'!#REF!,A28)</f>
        <v>#REF!</v>
      </c>
      <c r="C28" s="31"/>
      <c r="D28" s="153"/>
      <c r="E28" s="153"/>
      <c r="F28" s="157" t="s">
        <v>121</v>
      </c>
      <c r="G28" s="153"/>
      <c r="H28" s="68"/>
      <c r="I28" s="31"/>
      <c r="J28" s="153"/>
      <c r="K28" s="153"/>
      <c r="L28" s="2">
        <v>2</v>
      </c>
      <c r="M28" s="36" t="e">
        <f>COUNTIF('Matriz de Riesgos de gestión'!#REF!,L28)</f>
        <v>#REF!</v>
      </c>
      <c r="N28" s="46"/>
      <c r="O28" s="153"/>
      <c r="P28" s="2">
        <v>4</v>
      </c>
      <c r="Q28" s="36" t="e">
        <f>COUNTIF('Matriz de Riesgos de gestión'!#REF!,P28)</f>
        <v>#REF!</v>
      </c>
      <c r="R28" s="153"/>
      <c r="S28" s="153"/>
      <c r="T28" s="153"/>
      <c r="U28" s="33"/>
      <c r="V28" s="33"/>
      <c r="W28" s="153"/>
      <c r="X28" s="153"/>
      <c r="Y28" s="153"/>
      <c r="Z28" s="153"/>
      <c r="AA28" s="153"/>
      <c r="AB28" s="153"/>
    </row>
    <row r="29" spans="1:28" s="32" customFormat="1" x14ac:dyDescent="0.25">
      <c r="A29" s="2">
        <v>3</v>
      </c>
      <c r="B29" s="36" t="e">
        <f>COUNTIF('Matriz de Riesgos de gestión'!#REF!,A29)</f>
        <v>#REF!</v>
      </c>
      <c r="C29" s="31"/>
      <c r="D29" s="153"/>
      <c r="E29" s="153"/>
      <c r="F29" s="157" t="s">
        <v>137</v>
      </c>
      <c r="G29" s="153"/>
      <c r="H29" s="68"/>
      <c r="I29" s="31"/>
      <c r="J29" s="153"/>
      <c r="K29" s="153"/>
      <c r="L29" s="2">
        <v>3</v>
      </c>
      <c r="M29" s="36" t="e">
        <f>COUNTIF('Matriz de Riesgos de gestión'!#REF!,L29)</f>
        <v>#REF!</v>
      </c>
      <c r="N29" s="46"/>
      <c r="O29" s="153"/>
      <c r="P29" s="2">
        <v>6</v>
      </c>
      <c r="Q29" s="36" t="e">
        <f>COUNTIF('Matriz de Riesgos de gestión'!#REF!,P29)</f>
        <v>#REF!</v>
      </c>
      <c r="R29" s="153"/>
      <c r="S29" s="153"/>
      <c r="T29" s="153"/>
      <c r="U29" s="33"/>
      <c r="V29" s="33"/>
      <c r="W29" s="153"/>
      <c r="X29" s="153"/>
      <c r="Y29" s="153"/>
      <c r="Z29" s="153"/>
      <c r="AA29" s="153"/>
      <c r="AB29" s="153"/>
    </row>
    <row r="30" spans="1:28" s="32" customFormat="1" x14ac:dyDescent="0.25">
      <c r="A30" s="2">
        <v>4</v>
      </c>
      <c r="B30" s="36" t="e">
        <f>COUNTIF('Matriz de Riesgos de gestión'!#REF!,A30)</f>
        <v>#REF!</v>
      </c>
      <c r="C30" s="31"/>
      <c r="D30" s="153"/>
      <c r="E30" s="153"/>
      <c r="F30" s="157" t="s">
        <v>213</v>
      </c>
      <c r="G30" s="153"/>
      <c r="H30" s="153"/>
      <c r="I30" s="31"/>
      <c r="J30" s="153"/>
      <c r="K30" s="153"/>
      <c r="L30" s="2">
        <v>4</v>
      </c>
      <c r="M30" s="36" t="e">
        <f>COUNTIF('Matriz de Riesgos de gestión'!#REF!,L30)</f>
        <v>#REF!</v>
      </c>
      <c r="N30" s="46"/>
      <c r="O30" s="153"/>
      <c r="P30" s="2">
        <v>8</v>
      </c>
      <c r="Q30" s="36" t="e">
        <f>COUNTIF('Matriz de Riesgos de gestión'!#REF!,P30)</f>
        <v>#REF!</v>
      </c>
      <c r="R30" s="153"/>
      <c r="S30" s="153"/>
      <c r="T30" s="153"/>
      <c r="U30" s="33"/>
      <c r="V30" s="33"/>
      <c r="W30" s="153"/>
      <c r="X30" s="153"/>
      <c r="Y30" s="153"/>
      <c r="Z30" s="153"/>
      <c r="AA30" s="153"/>
      <c r="AB30" s="153"/>
    </row>
    <row r="31" spans="1:28" s="32" customFormat="1" x14ac:dyDescent="0.25">
      <c r="A31" s="2">
        <v>5</v>
      </c>
      <c r="B31" s="36" t="e">
        <f>COUNTIF('Matriz de Riesgos de gestión'!#REF!,A31)</f>
        <v>#REF!</v>
      </c>
      <c r="C31" s="31"/>
      <c r="D31" s="153"/>
      <c r="E31" s="153"/>
      <c r="F31" s="157" t="s">
        <v>142</v>
      </c>
      <c r="G31" s="153"/>
      <c r="H31" s="158"/>
      <c r="I31" s="31"/>
      <c r="J31" s="153"/>
      <c r="K31" s="153"/>
      <c r="L31" s="2">
        <v>5</v>
      </c>
      <c r="M31" s="36" t="e">
        <f>COUNTIF('Matriz de Riesgos de gestión'!#REF!,L31)</f>
        <v>#REF!</v>
      </c>
      <c r="N31" s="46"/>
      <c r="O31" s="153"/>
      <c r="P31" s="2">
        <v>9</v>
      </c>
      <c r="Q31" s="36" t="e">
        <f>COUNTIF('Matriz de Riesgos de gestión'!#REF!,P31)</f>
        <v>#REF!</v>
      </c>
      <c r="R31" s="153"/>
      <c r="S31" s="153"/>
      <c r="T31" s="153"/>
      <c r="U31" s="33"/>
      <c r="V31" s="33"/>
      <c r="W31" s="153"/>
      <c r="X31" s="153"/>
      <c r="Y31" s="153"/>
      <c r="Z31" s="153"/>
      <c r="AA31" s="153"/>
      <c r="AB31" s="153"/>
    </row>
    <row r="32" spans="1:28" s="32" customFormat="1" x14ac:dyDescent="0.25">
      <c r="A32" s="2">
        <v>6</v>
      </c>
      <c r="B32" s="36" t="e">
        <f>COUNTIF('Matriz de Riesgos de gestión'!#REF!,A32)</f>
        <v>#REF!</v>
      </c>
      <c r="C32" s="31"/>
      <c r="D32" s="153"/>
      <c r="E32" s="153"/>
      <c r="F32" s="157" t="s">
        <v>214</v>
      </c>
      <c r="G32" s="153"/>
      <c r="H32" s="158"/>
      <c r="I32" s="31"/>
      <c r="J32" s="153"/>
      <c r="K32" s="153"/>
      <c r="L32" s="2">
        <v>6</v>
      </c>
      <c r="M32" s="36" t="e">
        <f>COUNTIF('Matriz de Riesgos de gestión'!#REF!,L32)</f>
        <v>#REF!</v>
      </c>
      <c r="N32" s="46"/>
      <c r="O32" s="153"/>
      <c r="P32" s="2">
        <v>12</v>
      </c>
      <c r="Q32" s="36" t="e">
        <f>COUNTIF('Matriz de Riesgos de gestión'!#REF!,P32)</f>
        <v>#REF!</v>
      </c>
      <c r="R32" s="153"/>
      <c r="S32" s="153"/>
      <c r="T32" s="153"/>
      <c r="U32" s="33"/>
      <c r="V32" s="33"/>
      <c r="W32" s="153"/>
      <c r="X32" s="153"/>
      <c r="Y32" s="153"/>
      <c r="Z32" s="153"/>
      <c r="AA32" s="153"/>
      <c r="AB32" s="153"/>
    </row>
    <row r="33" spans="1:22" s="32" customFormat="1" x14ac:dyDescent="0.25">
      <c r="A33" s="2">
        <v>7</v>
      </c>
      <c r="B33" s="36" t="e">
        <f>COUNTIF('Matriz de Riesgos de gestión'!#REF!,A33)</f>
        <v>#REF!</v>
      </c>
      <c r="C33" s="31"/>
      <c r="D33" s="153"/>
      <c r="E33" s="153"/>
      <c r="F33" s="157" t="s">
        <v>215</v>
      </c>
      <c r="G33" s="153"/>
      <c r="H33" s="158"/>
      <c r="I33" s="31"/>
      <c r="J33" s="153"/>
      <c r="K33" s="153"/>
      <c r="L33" s="2">
        <v>7</v>
      </c>
      <c r="M33" s="36" t="e">
        <f>COUNTIF('Matriz de Riesgos de gestión'!#REF!,L33)</f>
        <v>#REF!</v>
      </c>
      <c r="N33" s="46"/>
      <c r="O33" s="153"/>
      <c r="P33" s="2">
        <v>16</v>
      </c>
      <c r="Q33" s="36" t="e">
        <f>COUNTIF('Matriz de Riesgos de gestión'!#REF!,P33)</f>
        <v>#REF!</v>
      </c>
      <c r="R33" s="153"/>
      <c r="S33" s="153"/>
      <c r="T33" s="153"/>
      <c r="U33" s="33"/>
      <c r="V33" s="33"/>
    </row>
    <row r="34" spans="1:22" s="32" customFormat="1" x14ac:dyDescent="0.25">
      <c r="A34" s="2">
        <v>8</v>
      </c>
      <c r="B34" s="36" t="e">
        <f>COUNTIF('Matriz de Riesgos de gestión'!#REF!,A34)</f>
        <v>#REF!</v>
      </c>
      <c r="C34" s="31"/>
      <c r="D34" s="153"/>
      <c r="E34" s="153"/>
      <c r="F34" s="68"/>
      <c r="G34" s="153"/>
      <c r="H34" s="158"/>
      <c r="I34" s="31"/>
      <c r="J34" s="153"/>
      <c r="K34" s="153"/>
      <c r="L34" s="2">
        <v>8</v>
      </c>
      <c r="M34" s="36" t="e">
        <f>COUNTIF('Matriz de Riesgos de gestión'!#REF!,L34)</f>
        <v>#REF!</v>
      </c>
      <c r="N34" s="46"/>
      <c r="O34" s="153"/>
      <c r="P34" s="2"/>
      <c r="Q34" s="36" t="e">
        <f>SUM(Q25:Q33)</f>
        <v>#REF!</v>
      </c>
      <c r="R34" s="153"/>
      <c r="S34" s="153"/>
      <c r="T34" s="33"/>
      <c r="U34" s="33"/>
      <c r="V34" s="33"/>
    </row>
    <row r="35" spans="1:22" s="32" customFormat="1" x14ac:dyDescent="0.25">
      <c r="A35" s="2">
        <v>9</v>
      </c>
      <c r="B35" s="36" t="e">
        <f>COUNTIF('Matriz de Riesgos de gestión'!#REF!,A35)</f>
        <v>#REF!</v>
      </c>
      <c r="C35" s="31"/>
      <c r="D35" s="153"/>
      <c r="E35" s="153"/>
      <c r="F35" s="34" t="s">
        <v>216</v>
      </c>
      <c r="G35" s="153"/>
      <c r="H35" s="158"/>
      <c r="I35" s="31"/>
      <c r="J35" s="153"/>
      <c r="K35" s="153"/>
      <c r="L35" s="2">
        <v>9</v>
      </c>
      <c r="M35" s="36" t="e">
        <f>COUNTIF('Matriz de Riesgos de gestión'!#REF!,L35)</f>
        <v>#REF!</v>
      </c>
      <c r="N35" s="46"/>
      <c r="O35" s="153"/>
      <c r="P35" s="153"/>
      <c r="Q35" s="36"/>
      <c r="R35" s="153"/>
      <c r="S35" s="153"/>
      <c r="T35" s="33"/>
      <c r="U35" s="33"/>
      <c r="V35" s="33"/>
    </row>
    <row r="36" spans="1:22" s="32" customFormat="1" x14ac:dyDescent="0.25">
      <c r="A36" s="2">
        <v>10</v>
      </c>
      <c r="B36" s="36" t="e">
        <f>COUNTIF('Matriz de Riesgos de gestión'!#REF!,A36)</f>
        <v>#REF!</v>
      </c>
      <c r="C36" s="31"/>
      <c r="D36" s="153"/>
      <c r="E36" s="153"/>
      <c r="F36" s="157" t="s">
        <v>164</v>
      </c>
      <c r="G36" s="153"/>
      <c r="H36" s="158"/>
      <c r="I36" s="31"/>
      <c r="J36" s="153"/>
      <c r="K36" s="153"/>
      <c r="L36" s="2">
        <v>10</v>
      </c>
      <c r="M36" s="36" t="e">
        <f>COUNTIF('Matriz de Riesgos de gestión'!#REF!,L36)</f>
        <v>#REF!</v>
      </c>
      <c r="N36" s="46"/>
      <c r="O36" s="153"/>
      <c r="P36" s="34" t="s">
        <v>217</v>
      </c>
      <c r="Q36" s="153"/>
      <c r="R36" s="153"/>
      <c r="S36" s="92" t="s">
        <v>217</v>
      </c>
      <c r="T36" s="33"/>
      <c r="U36" s="33"/>
      <c r="V36" s="33"/>
    </row>
    <row r="37" spans="1:22" s="32" customFormat="1" x14ac:dyDescent="0.25">
      <c r="A37" s="153"/>
      <c r="B37" s="36" t="e">
        <f>SUM(B27:B36)</f>
        <v>#REF!</v>
      </c>
      <c r="C37" s="31"/>
      <c r="D37" s="153"/>
      <c r="E37" s="153"/>
      <c r="F37" s="157" t="s">
        <v>173</v>
      </c>
      <c r="G37" s="153"/>
      <c r="H37" s="158"/>
      <c r="I37" s="31"/>
      <c r="J37" s="153"/>
      <c r="K37" s="153"/>
      <c r="L37" s="153"/>
      <c r="M37" s="36" t="e">
        <f>SUM(M27:M36)</f>
        <v>#REF!</v>
      </c>
      <c r="N37" s="46"/>
      <c r="O37" s="153"/>
      <c r="P37" s="155" t="s">
        <v>218</v>
      </c>
      <c r="Q37" s="155" t="e">
        <f>SUM(Q25:Q26)</f>
        <v>#REF!</v>
      </c>
      <c r="R37" s="153"/>
      <c r="S37" s="155" t="s">
        <v>219</v>
      </c>
      <c r="T37" s="93" t="e">
        <f>SUM(T9:T12)</f>
        <v>#REF!</v>
      </c>
      <c r="U37" s="33"/>
      <c r="V37" s="33"/>
    </row>
    <row r="38" spans="1:22" s="32" customFormat="1" x14ac:dyDescent="0.25">
      <c r="A38" s="153"/>
      <c r="B38" s="31"/>
      <c r="C38" s="31"/>
      <c r="D38" s="153"/>
      <c r="E38" s="153"/>
      <c r="F38" s="157" t="s">
        <v>180</v>
      </c>
      <c r="G38" s="153"/>
      <c r="H38" s="158"/>
      <c r="I38" s="31"/>
      <c r="J38" s="153"/>
      <c r="K38" s="153"/>
      <c r="L38" s="153"/>
      <c r="M38" s="153"/>
      <c r="N38" s="46"/>
      <c r="O38" s="153"/>
      <c r="P38" s="155" t="s">
        <v>220</v>
      </c>
      <c r="Q38" s="155" t="e">
        <f>SUM(Q27:Q28)</f>
        <v>#REF!</v>
      </c>
      <c r="R38" s="153"/>
      <c r="S38" s="155" t="s">
        <v>221</v>
      </c>
      <c r="T38" s="93" t="e">
        <f>SUM(T13:T15)</f>
        <v>#REF!</v>
      </c>
      <c r="U38" s="33"/>
      <c r="V38" s="33"/>
    </row>
    <row r="39" spans="1:22" s="32" customFormat="1" x14ac:dyDescent="0.25">
      <c r="A39" s="34" t="s">
        <v>222</v>
      </c>
      <c r="B39" s="153"/>
      <c r="C39" s="153"/>
      <c r="D39" s="153"/>
      <c r="E39" s="153"/>
      <c r="F39" s="153"/>
      <c r="G39" s="153"/>
      <c r="H39" s="153"/>
      <c r="I39" s="153"/>
      <c r="J39" s="153"/>
      <c r="K39" s="153"/>
      <c r="L39" s="153"/>
      <c r="M39" s="153"/>
      <c r="N39" s="153"/>
      <c r="O39" s="153"/>
      <c r="P39" s="155" t="s">
        <v>223</v>
      </c>
      <c r="Q39" s="155" t="e">
        <f>SUM(Q29:Q31)</f>
        <v>#REF!</v>
      </c>
      <c r="R39" s="153"/>
      <c r="S39" s="155" t="s">
        <v>224</v>
      </c>
      <c r="T39" s="69" t="e">
        <f>SUM(T16:T18)</f>
        <v>#REF!</v>
      </c>
      <c r="U39" s="153"/>
      <c r="V39" s="153"/>
    </row>
    <row r="40" spans="1:22" x14ac:dyDescent="0.25">
      <c r="A40" s="35" t="s">
        <v>225</v>
      </c>
      <c r="B40" s="36">
        <f>COUNTIF(A$42:A$48,A40)</f>
        <v>0</v>
      </c>
      <c r="C40" s="31"/>
      <c r="D40" s="160"/>
      <c r="E40" s="160"/>
      <c r="F40" s="34" t="s">
        <v>226</v>
      </c>
      <c r="G40" s="160"/>
      <c r="H40" s="160"/>
      <c r="I40" s="160"/>
      <c r="J40" s="160"/>
      <c r="K40" s="160"/>
      <c r="L40" s="34" t="s">
        <v>217</v>
      </c>
      <c r="M40" s="153"/>
      <c r="N40" s="46"/>
      <c r="O40" s="160"/>
      <c r="P40" s="155" t="s">
        <v>227</v>
      </c>
      <c r="Q40" s="161" t="e">
        <f>SUM(Q32:Q33)</f>
        <v>#REF!</v>
      </c>
      <c r="R40" s="160"/>
      <c r="S40" s="155" t="s">
        <v>228</v>
      </c>
      <c r="T40" s="94" t="e">
        <f>SUM(T19:T26)</f>
        <v>#REF!</v>
      </c>
      <c r="U40" s="160"/>
      <c r="V40" s="160"/>
    </row>
    <row r="41" spans="1:22" x14ac:dyDescent="0.25">
      <c r="A41" s="37" t="s">
        <v>229</v>
      </c>
      <c r="B41" s="36">
        <f>COUNTIF(A$42:A$48,A41)</f>
        <v>0</v>
      </c>
      <c r="C41" s="31"/>
      <c r="D41" s="160"/>
      <c r="E41" s="160"/>
      <c r="F41" s="157" t="s">
        <v>230</v>
      </c>
      <c r="G41" s="160"/>
      <c r="H41" s="160"/>
      <c r="I41" s="160"/>
      <c r="J41" s="160"/>
      <c r="K41" s="160"/>
      <c r="L41" s="58" t="s">
        <v>218</v>
      </c>
      <c r="M41" s="36" t="e">
        <f>SUM(M27:M30)</f>
        <v>#REF!</v>
      </c>
      <c r="N41" s="46"/>
      <c r="O41" s="160"/>
      <c r="P41" s="160"/>
      <c r="Q41" s="160"/>
      <c r="R41" s="160"/>
      <c r="S41" s="160"/>
      <c r="T41" s="160"/>
      <c r="U41" s="160"/>
      <c r="V41" s="160"/>
    </row>
    <row r="42" spans="1:22" x14ac:dyDescent="0.25">
      <c r="A42" s="38" t="s">
        <v>231</v>
      </c>
      <c r="B42" s="36">
        <f>COUNTIF(A$42:A$48,A42)</f>
        <v>1</v>
      </c>
      <c r="C42" s="31"/>
      <c r="D42" s="160"/>
      <c r="E42" s="160"/>
      <c r="F42" s="157" t="s">
        <v>232</v>
      </c>
      <c r="G42" s="160"/>
      <c r="H42" s="160"/>
      <c r="I42" s="160"/>
      <c r="J42" s="160"/>
      <c r="K42" s="160"/>
      <c r="L42" s="58" t="s">
        <v>220</v>
      </c>
      <c r="M42" s="36" t="e">
        <f>SUM(M31)</f>
        <v>#REF!</v>
      </c>
      <c r="N42" s="46"/>
      <c r="O42" s="160"/>
      <c r="P42" s="160"/>
      <c r="Q42" s="160"/>
      <c r="R42" s="160"/>
      <c r="S42" s="160"/>
      <c r="T42" s="160"/>
      <c r="U42" s="160"/>
      <c r="V42" s="160"/>
    </row>
    <row r="43" spans="1:22" x14ac:dyDescent="0.25">
      <c r="A43" s="39" t="s">
        <v>233</v>
      </c>
      <c r="B43" s="36">
        <f>COUNTIF(A$42:A$48,A43)</f>
        <v>1</v>
      </c>
      <c r="C43" s="31"/>
      <c r="D43" s="160"/>
      <c r="E43" s="160"/>
      <c r="F43" s="160"/>
      <c r="G43" s="160"/>
      <c r="H43" s="160"/>
      <c r="I43" s="160"/>
      <c r="J43" s="160"/>
      <c r="K43" s="160"/>
      <c r="L43" s="58" t="s">
        <v>223</v>
      </c>
      <c r="M43" s="36" t="e">
        <f>SUM(M32:M33)</f>
        <v>#REF!</v>
      </c>
      <c r="N43" s="46"/>
      <c r="O43" s="160"/>
      <c r="P43" s="160"/>
      <c r="Q43" s="160"/>
      <c r="R43" s="160"/>
      <c r="S43" s="160"/>
      <c r="T43" s="160"/>
      <c r="U43" s="160"/>
      <c r="V43" s="160"/>
    </row>
    <row r="44" spans="1:22" x14ac:dyDescent="0.25">
      <c r="A44" s="41" t="s">
        <v>130</v>
      </c>
      <c r="B44" s="36">
        <f>SUM(B40:B43)</f>
        <v>2</v>
      </c>
      <c r="C44" s="31"/>
      <c r="D44" s="160"/>
      <c r="E44" s="160"/>
      <c r="F44" s="34" t="s">
        <v>234</v>
      </c>
      <c r="G44" s="160"/>
      <c r="H44" s="160"/>
      <c r="I44" s="160"/>
      <c r="J44" s="160"/>
      <c r="K44" s="160"/>
      <c r="L44" s="361" t="s">
        <v>227</v>
      </c>
      <c r="M44" s="359" t="e">
        <f>SUM(M34:M36)</f>
        <v>#REF!</v>
      </c>
      <c r="N44" s="46"/>
      <c r="O44" s="160"/>
      <c r="P44" s="160"/>
      <c r="Q44" s="160"/>
      <c r="R44" s="160"/>
      <c r="S44" s="160"/>
      <c r="T44" s="160"/>
      <c r="U44" s="160"/>
      <c r="V44" s="160"/>
    </row>
    <row r="45" spans="1:22" x14ac:dyDescent="0.25">
      <c r="A45" s="160"/>
      <c r="B45" s="160"/>
      <c r="C45" s="160"/>
      <c r="D45" s="160"/>
      <c r="E45" s="160"/>
      <c r="F45" s="157" t="s">
        <v>235</v>
      </c>
      <c r="G45" s="160"/>
      <c r="H45" s="160"/>
      <c r="I45" s="160"/>
      <c r="J45" s="160"/>
      <c r="K45" s="160"/>
      <c r="L45" s="362"/>
      <c r="M45" s="360"/>
      <c r="N45" s="46"/>
      <c r="O45" s="160"/>
      <c r="P45" s="160"/>
      <c r="Q45" s="160"/>
      <c r="R45" s="160"/>
      <c r="S45" s="160"/>
      <c r="T45" s="160"/>
      <c r="U45" s="160"/>
      <c r="V45" s="160"/>
    </row>
    <row r="46" spans="1:22" x14ac:dyDescent="0.25">
      <c r="A46" s="160"/>
      <c r="B46" s="160"/>
      <c r="C46" s="160"/>
      <c r="D46" s="160"/>
      <c r="E46" s="160"/>
      <c r="F46" s="157" t="s">
        <v>236</v>
      </c>
      <c r="G46" s="160"/>
      <c r="H46" s="160"/>
      <c r="I46" s="160"/>
      <c r="J46" s="160"/>
      <c r="K46" s="160"/>
      <c r="L46" s="160"/>
      <c r="M46" s="160"/>
      <c r="N46" s="160"/>
      <c r="O46" s="162"/>
      <c r="P46" s="160"/>
      <c r="Q46" s="160"/>
      <c r="R46" s="160"/>
      <c r="S46" s="160"/>
      <c r="T46" s="160"/>
      <c r="U46" s="160"/>
      <c r="V46" s="160"/>
    </row>
    <row r="47" spans="1:22" x14ac:dyDescent="0.25">
      <c r="A47" s="34" t="s">
        <v>237</v>
      </c>
      <c r="B47" s="160"/>
      <c r="C47" s="160"/>
      <c r="D47" s="160"/>
      <c r="E47" s="160"/>
      <c r="F47" s="160"/>
      <c r="G47" s="160"/>
      <c r="H47" s="160"/>
      <c r="I47" s="160"/>
      <c r="J47" s="160"/>
      <c r="K47" s="160"/>
      <c r="L47" s="160"/>
      <c r="M47" s="160"/>
      <c r="N47" s="160"/>
      <c r="O47" s="160"/>
      <c r="P47" s="160"/>
      <c r="Q47" s="160"/>
      <c r="R47" s="160"/>
      <c r="S47" s="160"/>
      <c r="T47" s="160"/>
      <c r="U47" s="160"/>
      <c r="V47" s="160"/>
    </row>
    <row r="48" spans="1:22" x14ac:dyDescent="0.25">
      <c r="A48" s="157" t="s">
        <v>238</v>
      </c>
      <c r="B48" s="160"/>
      <c r="C48" s="160"/>
      <c r="D48" s="160"/>
      <c r="E48" s="160"/>
      <c r="F48" s="34" t="s">
        <v>239</v>
      </c>
      <c r="G48" s="160"/>
      <c r="H48" s="160"/>
      <c r="I48" s="160"/>
      <c r="J48" s="160"/>
      <c r="K48" s="160"/>
      <c r="L48" s="160"/>
      <c r="M48" s="160"/>
      <c r="N48" s="160"/>
      <c r="O48" s="160"/>
      <c r="P48" s="160"/>
      <c r="Q48" s="160"/>
      <c r="R48" s="160"/>
      <c r="S48" s="160"/>
      <c r="T48" s="160"/>
      <c r="U48" s="160"/>
      <c r="V48" s="160"/>
    </row>
    <row r="49" spans="1:6" x14ac:dyDescent="0.25">
      <c r="A49" s="157" t="s">
        <v>240</v>
      </c>
      <c r="B49" s="36" t="e">
        <f>COUNTIF('Matriz de Riesgos de gestión'!#REF!,A49)</f>
        <v>#REF!</v>
      </c>
      <c r="C49" s="31"/>
      <c r="D49" s="160"/>
      <c r="E49" s="160"/>
      <c r="F49" s="157" t="s">
        <v>241</v>
      </c>
    </row>
    <row r="50" spans="1:6" x14ac:dyDescent="0.25">
      <c r="A50" s="157" t="s">
        <v>242</v>
      </c>
      <c r="B50" s="36" t="e">
        <f>COUNTIF('Matriz de Riesgos de gestión'!#REF!,A50)</f>
        <v>#REF!</v>
      </c>
      <c r="C50" s="31"/>
      <c r="D50" s="160"/>
      <c r="E50" s="160"/>
      <c r="F50" s="157" t="s">
        <v>243</v>
      </c>
    </row>
    <row r="51" spans="1:6" x14ac:dyDescent="0.25">
      <c r="A51" s="157" t="s">
        <v>244</v>
      </c>
      <c r="B51" s="36" t="e">
        <f>COUNTIF('Matriz de Riesgos de gestión'!#REF!,A51)</f>
        <v>#REF!</v>
      </c>
      <c r="C51" s="31"/>
      <c r="D51" s="160"/>
      <c r="E51" s="160"/>
      <c r="F51" s="160"/>
    </row>
    <row r="52" spans="1:6" x14ac:dyDescent="0.25">
      <c r="A52" s="157" t="s">
        <v>245</v>
      </c>
      <c r="B52" s="36" t="e">
        <f>COUNTIF('Matriz de Riesgos de gestión'!#REF!,A52)</f>
        <v>#REF!</v>
      </c>
      <c r="C52" s="31"/>
      <c r="D52" s="160"/>
      <c r="E52" s="160"/>
      <c r="F52" s="34" t="s">
        <v>246</v>
      </c>
    </row>
    <row r="53" spans="1:6" ht="30" x14ac:dyDescent="0.25">
      <c r="A53" s="154" t="s">
        <v>247</v>
      </c>
      <c r="B53" s="36" t="e">
        <f>COUNTIF('Matriz de Riesgos de gestión'!#REF!,A53)</f>
        <v>#REF!</v>
      </c>
      <c r="C53" s="31"/>
      <c r="D53" s="160"/>
      <c r="E53" s="160"/>
      <c r="F53" s="157" t="s">
        <v>248</v>
      </c>
    </row>
    <row r="54" spans="1:6" x14ac:dyDescent="0.25">
      <c r="A54" s="160"/>
      <c r="B54" s="47" t="e">
        <f>SUM(B49:B53)</f>
        <v>#REF!</v>
      </c>
      <c r="C54" s="130"/>
      <c r="D54" s="160"/>
      <c r="E54" s="160"/>
      <c r="F54" s="157" t="s">
        <v>249</v>
      </c>
    </row>
    <row r="55" spans="1:6" x14ac:dyDescent="0.25">
      <c r="A55" s="40"/>
      <c r="B55" s="160"/>
      <c r="C55" s="160"/>
      <c r="D55" s="160"/>
      <c r="E55" s="160"/>
      <c r="F55" s="160"/>
    </row>
    <row r="56" spans="1:6" x14ac:dyDescent="0.25">
      <c r="A56" s="34" t="s">
        <v>250</v>
      </c>
      <c r="B56" s="160"/>
      <c r="C56" s="160"/>
      <c r="D56" s="160"/>
      <c r="E56" s="160"/>
      <c r="F56" s="160"/>
    </row>
    <row r="57" spans="1:6" ht="45" x14ac:dyDescent="0.25">
      <c r="A57" s="157" t="s">
        <v>251</v>
      </c>
      <c r="B57" s="157" t="s">
        <v>252</v>
      </c>
      <c r="C57" s="157"/>
      <c r="D57" s="36" t="s">
        <v>253</v>
      </c>
      <c r="E57" s="36" t="s">
        <v>254</v>
      </c>
      <c r="F57" s="34" t="s">
        <v>255</v>
      </c>
    </row>
    <row r="58" spans="1:6" x14ac:dyDescent="0.25">
      <c r="A58" s="157" t="s">
        <v>256</v>
      </c>
      <c r="B58" s="157" t="s">
        <v>245</v>
      </c>
      <c r="C58" s="157"/>
      <c r="D58" s="36" t="e">
        <f>COUNTIFS('Matriz de Riesgos de gestión'!#REF!,$A58,'Matriz de Riesgos de gestión'!#REF!,"SI")</f>
        <v>#REF!</v>
      </c>
      <c r="E58" s="54" t="e">
        <f>COUNTIF('Matriz de Riesgos de gestión'!#REF!,A58)-D58</f>
        <v>#REF!</v>
      </c>
      <c r="F58" s="157" t="s">
        <v>238</v>
      </c>
    </row>
    <row r="59" spans="1:6" x14ac:dyDescent="0.25">
      <c r="A59" s="157" t="s">
        <v>257</v>
      </c>
      <c r="B59" s="157" t="s">
        <v>245</v>
      </c>
      <c r="C59" s="157"/>
      <c r="D59" s="36" t="e">
        <f>COUNTIFS('Matriz de Riesgos de gestión'!#REF!,$A59,'Matriz de Riesgos de gestión'!#REF!,"SI")</f>
        <v>#REF!</v>
      </c>
      <c r="E59" s="54" t="e">
        <f>COUNTIF('Matriz de Riesgos de gestión'!#REF!,A59)-D59</f>
        <v>#REF!</v>
      </c>
      <c r="F59" s="157" t="s">
        <v>258</v>
      </c>
    </row>
    <row r="60" spans="1:6" x14ac:dyDescent="0.25">
      <c r="A60" s="157" t="s">
        <v>259</v>
      </c>
      <c r="B60" s="157" t="s">
        <v>245</v>
      </c>
      <c r="C60" s="157"/>
      <c r="D60" s="36" t="e">
        <f>COUNTIFS('Matriz de Riesgos de gestión'!#REF!,$A60,'Matriz de Riesgos de gestión'!#REF!,"SI")</f>
        <v>#REF!</v>
      </c>
      <c r="E60" s="54" t="e">
        <f>COUNTIF('Matriz de Riesgos de gestión'!#REF!,A60)-D60</f>
        <v>#REF!</v>
      </c>
      <c r="F60" s="157" t="s">
        <v>260</v>
      </c>
    </row>
    <row r="61" spans="1:6" x14ac:dyDescent="0.25">
      <c r="A61" s="157" t="s">
        <v>261</v>
      </c>
      <c r="B61" s="157" t="s">
        <v>240</v>
      </c>
      <c r="C61" s="157"/>
      <c r="D61" s="36" t="e">
        <f>COUNTIFS('Matriz de Riesgos de gestión'!#REF!,$A61,'Matriz de Riesgos de gestión'!#REF!,"SI")</f>
        <v>#REF!</v>
      </c>
      <c r="E61" s="54" t="e">
        <f>COUNTIF('Matriz de Riesgos de gestión'!#REF!,A61)-D61</f>
        <v>#REF!</v>
      </c>
      <c r="F61" s="157" t="s">
        <v>262</v>
      </c>
    </row>
    <row r="62" spans="1:6" x14ac:dyDescent="0.25">
      <c r="A62" s="157" t="s">
        <v>263</v>
      </c>
      <c r="B62" s="157" t="s">
        <v>244</v>
      </c>
      <c r="C62" s="157"/>
      <c r="D62" s="36" t="e">
        <f>COUNTIFS('Matriz de Riesgos de gestión'!#REF!,$A62,'Matriz de Riesgos de gestión'!#REF!,"SI")</f>
        <v>#REF!</v>
      </c>
      <c r="E62" s="54" t="e">
        <f>COUNTIF('Matriz de Riesgos de gestión'!#REF!,A62)-D62</f>
        <v>#REF!</v>
      </c>
      <c r="F62" s="157" t="s">
        <v>264</v>
      </c>
    </row>
    <row r="63" spans="1:6" x14ac:dyDescent="0.25">
      <c r="A63" s="157" t="s">
        <v>265</v>
      </c>
      <c r="B63" s="157" t="s">
        <v>240</v>
      </c>
      <c r="C63" s="157"/>
      <c r="D63" s="36" t="e">
        <f>COUNTIFS('Matriz de Riesgos de gestión'!#REF!,$A63,'Matriz de Riesgos de gestión'!#REF!,"SI")</f>
        <v>#REF!</v>
      </c>
      <c r="E63" s="54" t="e">
        <f>COUNTIF('Matriz de Riesgos de gestión'!#REF!,A63)-D63</f>
        <v>#REF!</v>
      </c>
      <c r="F63" s="157" t="s">
        <v>266</v>
      </c>
    </row>
    <row r="64" spans="1:6" x14ac:dyDescent="0.25">
      <c r="A64" s="157" t="s">
        <v>267</v>
      </c>
      <c r="B64" s="157" t="s">
        <v>242</v>
      </c>
      <c r="C64" s="157"/>
      <c r="D64" s="36" t="e">
        <f>COUNTIFS('Matriz de Riesgos de gestión'!#REF!,$A64,'Matriz de Riesgos de gestión'!#REF!,"SI")</f>
        <v>#REF!</v>
      </c>
      <c r="E64" s="54" t="e">
        <f>COUNTIF('Matriz de Riesgos de gestión'!#REF!,A64)-D64</f>
        <v>#REF!</v>
      </c>
      <c r="F64" s="157" t="s">
        <v>268</v>
      </c>
    </row>
    <row r="65" spans="1:6" x14ac:dyDescent="0.25">
      <c r="A65" s="157" t="s">
        <v>269</v>
      </c>
      <c r="B65" s="157" t="s">
        <v>242</v>
      </c>
      <c r="C65" s="157"/>
      <c r="D65" s="36" t="e">
        <f>COUNTIFS('Matriz de Riesgos de gestión'!#REF!,$A65,'Matriz de Riesgos de gestión'!#REF!,"SI")</f>
        <v>#REF!</v>
      </c>
      <c r="E65" s="54" t="e">
        <f>COUNTIF('Matriz de Riesgos de gestión'!#REF!,A65)-D65</f>
        <v>#REF!</v>
      </c>
      <c r="F65" s="157" t="s">
        <v>270</v>
      </c>
    </row>
    <row r="66" spans="1:6" x14ac:dyDescent="0.25">
      <c r="A66" s="157" t="s">
        <v>271</v>
      </c>
      <c r="B66" s="157" t="s">
        <v>242</v>
      </c>
      <c r="C66" s="157"/>
      <c r="D66" s="36" t="e">
        <f>COUNTIFS('Matriz de Riesgos de gestión'!#REF!,$A66,'Matriz de Riesgos de gestión'!#REF!,"SI")</f>
        <v>#REF!</v>
      </c>
      <c r="E66" s="54" t="e">
        <f>COUNTIF('Matriz de Riesgos de gestión'!#REF!,A66)-D66</f>
        <v>#REF!</v>
      </c>
      <c r="F66" s="157" t="s">
        <v>272</v>
      </c>
    </row>
    <row r="67" spans="1:6" x14ac:dyDescent="0.25">
      <c r="A67" s="157" t="s">
        <v>273</v>
      </c>
      <c r="B67" s="157" t="s">
        <v>242</v>
      </c>
      <c r="C67" s="157"/>
      <c r="D67" s="36" t="e">
        <f>COUNTIFS('Matriz de Riesgos de gestión'!#REF!,$A67,'Matriz de Riesgos de gestión'!#REF!,"SI")</f>
        <v>#REF!</v>
      </c>
      <c r="E67" s="54" t="e">
        <f>COUNTIF('Matriz de Riesgos de gestión'!#REF!,A67)-D67</f>
        <v>#REF!</v>
      </c>
      <c r="F67" s="157" t="s">
        <v>274</v>
      </c>
    </row>
    <row r="68" spans="1:6" x14ac:dyDescent="0.25">
      <c r="A68" s="157" t="s">
        <v>275</v>
      </c>
      <c r="B68" s="157" t="s">
        <v>242</v>
      </c>
      <c r="C68" s="157"/>
      <c r="D68" s="36" t="e">
        <f>COUNTIFS('Matriz de Riesgos de gestión'!#REF!,$A68,'Matriz de Riesgos de gestión'!#REF!,"SI")</f>
        <v>#REF!</v>
      </c>
      <c r="E68" s="54" t="e">
        <f>COUNTIF('Matriz de Riesgos de gestión'!#REF!,A68)-D68</f>
        <v>#REF!</v>
      </c>
      <c r="F68" s="157" t="s">
        <v>276</v>
      </c>
    </row>
    <row r="69" spans="1:6" x14ac:dyDescent="0.25">
      <c r="A69" s="157" t="s">
        <v>277</v>
      </c>
      <c r="B69" s="157" t="s">
        <v>242</v>
      </c>
      <c r="C69" s="157"/>
      <c r="D69" s="36" t="e">
        <f>COUNTIFS('Matriz de Riesgos de gestión'!#REF!,$A69,'Matriz de Riesgos de gestión'!#REF!,"SI")</f>
        <v>#REF!</v>
      </c>
      <c r="E69" s="54" t="e">
        <f>COUNTIF('Matriz de Riesgos de gestión'!#REF!,A69)-D69</f>
        <v>#REF!</v>
      </c>
      <c r="F69" s="157" t="s">
        <v>278</v>
      </c>
    </row>
    <row r="70" spans="1:6" x14ac:dyDescent="0.25">
      <c r="A70" s="157" t="s">
        <v>279</v>
      </c>
      <c r="B70" s="157" t="s">
        <v>242</v>
      </c>
      <c r="C70" s="157"/>
      <c r="D70" s="36" t="e">
        <f>COUNTIFS('Matriz de Riesgos de gestión'!#REF!,$A70,'Matriz de Riesgos de gestión'!#REF!,"SI")</f>
        <v>#REF!</v>
      </c>
      <c r="E70" s="54" t="e">
        <f>COUNTIF('Matriz de Riesgos de gestión'!#REF!,A70)-D70</f>
        <v>#REF!</v>
      </c>
      <c r="F70" s="160"/>
    </row>
    <row r="71" spans="1:6" x14ac:dyDescent="0.25">
      <c r="A71" s="157" t="s">
        <v>280</v>
      </c>
      <c r="B71" s="157" t="s">
        <v>240</v>
      </c>
      <c r="C71" s="157"/>
      <c r="D71" s="36" t="e">
        <f>COUNTIFS('Matriz de Riesgos de gestión'!#REF!,$A71,'Matriz de Riesgos de gestión'!#REF!,"SI")</f>
        <v>#REF!</v>
      </c>
      <c r="E71" s="54" t="e">
        <f>COUNTIF('Matriz de Riesgos de gestión'!#REF!,A71)-D71</f>
        <v>#REF!</v>
      </c>
      <c r="F71" s="160"/>
    </row>
    <row r="72" spans="1:6" x14ac:dyDescent="0.25">
      <c r="A72" s="157" t="s">
        <v>281</v>
      </c>
      <c r="B72" s="160"/>
      <c r="C72" s="160"/>
      <c r="D72" s="36" t="e">
        <f>SUM(D58:D71)</f>
        <v>#REF!</v>
      </c>
      <c r="E72" s="36" t="e">
        <f>SUM(E58:E71)</f>
        <v>#REF!</v>
      </c>
      <c r="F72" s="160"/>
    </row>
  </sheetData>
  <mergeCells count="5">
    <mergeCell ref="U25:V25"/>
    <mergeCell ref="U2:V2"/>
    <mergeCell ref="U11:V11"/>
    <mergeCell ref="M44:M45"/>
    <mergeCell ref="L44:L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
  <sheetViews>
    <sheetView tabSelected="1" zoomScale="110" zoomScaleNormal="90" zoomScaleSheetLayoutView="80" zoomScalePageLayoutView="50" workbookViewId="0">
      <selection activeCell="K12" sqref="K12"/>
    </sheetView>
  </sheetViews>
  <sheetFormatPr baseColWidth="10" defaultColWidth="9.140625" defaultRowHeight="15" x14ac:dyDescent="0.25"/>
  <cols>
    <col min="1" max="1" width="16.5703125" style="43" customWidth="1"/>
    <col min="2" max="2" width="17.7109375" style="44" customWidth="1"/>
    <col min="3" max="3" width="36.42578125" style="56" customWidth="1"/>
    <col min="4" max="4" width="20.85546875" style="56" customWidth="1"/>
    <col min="5" max="5" width="20.140625" style="56" customWidth="1"/>
    <col min="6" max="6" width="33.42578125" style="56" hidden="1" customWidth="1"/>
    <col min="7" max="7" width="0.140625" style="56" customWidth="1"/>
    <col min="8" max="8" width="38.7109375" style="143" customWidth="1"/>
    <col min="9" max="9" width="35.42578125" style="143" customWidth="1"/>
    <col min="10" max="10" width="9.140625" style="143"/>
    <col min="11" max="16384" width="9.140625" style="43"/>
  </cols>
  <sheetData>
    <row r="1" spans="1:23" s="29" customFormat="1" ht="14.25" customHeight="1" x14ac:dyDescent="0.25">
      <c r="A1" s="364"/>
      <c r="B1" s="365"/>
      <c r="C1" s="169"/>
      <c r="D1" s="169"/>
      <c r="E1" s="169"/>
      <c r="F1" s="169"/>
      <c r="G1" s="169"/>
      <c r="H1" s="170"/>
      <c r="I1" s="170"/>
      <c r="J1" s="149"/>
    </row>
    <row r="2" spans="1:23" s="29" customFormat="1" ht="11.25" customHeight="1" x14ac:dyDescent="0.25">
      <c r="A2" s="364"/>
      <c r="B2" s="365"/>
      <c r="C2" s="368"/>
      <c r="D2" s="368"/>
      <c r="E2" s="368"/>
      <c r="F2" s="368"/>
      <c r="G2" s="368"/>
      <c r="H2" s="368"/>
      <c r="I2" s="368"/>
      <c r="J2" s="149"/>
    </row>
    <row r="3" spans="1:23" s="29" customFormat="1" ht="22.5" customHeight="1" x14ac:dyDescent="0.25">
      <c r="A3" s="364"/>
      <c r="B3" s="365"/>
      <c r="C3" s="369"/>
      <c r="D3" s="369"/>
      <c r="E3" s="369"/>
      <c r="F3" s="369"/>
      <c r="G3" s="369"/>
      <c r="H3" s="170"/>
      <c r="I3" s="170"/>
      <c r="J3" s="149"/>
    </row>
    <row r="4" spans="1:23" s="29" customFormat="1" ht="18" customHeight="1" x14ac:dyDescent="0.25">
      <c r="A4" s="364"/>
      <c r="B4" s="365"/>
      <c r="C4" s="368"/>
      <c r="D4" s="368"/>
      <c r="E4" s="368"/>
      <c r="F4" s="368"/>
      <c r="G4" s="368"/>
      <c r="H4" s="368"/>
      <c r="I4" s="368"/>
      <c r="J4" s="149"/>
    </row>
    <row r="5" spans="1:23" s="29" customFormat="1" ht="23.25" customHeight="1" x14ac:dyDescent="0.25">
      <c r="A5" s="364"/>
      <c r="B5" s="365"/>
      <c r="C5" s="369"/>
      <c r="D5" s="369"/>
      <c r="E5" s="369"/>
      <c r="F5" s="369"/>
      <c r="G5" s="369"/>
      <c r="H5" s="369"/>
      <c r="I5" s="369"/>
      <c r="J5" s="149"/>
    </row>
    <row r="6" spans="1:23" s="29" customFormat="1" ht="11.25" customHeight="1" x14ac:dyDescent="0.25">
      <c r="A6" s="366"/>
      <c r="B6" s="367"/>
      <c r="C6" s="369"/>
      <c r="D6" s="369"/>
      <c r="E6" s="369"/>
      <c r="F6" s="369"/>
      <c r="G6" s="369"/>
      <c r="H6" s="369"/>
      <c r="I6" s="369"/>
      <c r="J6" s="149"/>
    </row>
    <row r="7" spans="1:23" s="42" customFormat="1" ht="46.5" customHeight="1" x14ac:dyDescent="0.25">
      <c r="A7" s="171"/>
      <c r="B7" s="172"/>
      <c r="C7" s="385" t="s">
        <v>455</v>
      </c>
      <c r="D7" s="385"/>
      <c r="E7" s="385"/>
      <c r="F7" s="385"/>
      <c r="G7" s="385"/>
      <c r="H7" s="385"/>
      <c r="I7" s="385"/>
      <c r="J7" s="163"/>
      <c r="K7" s="164"/>
      <c r="L7" s="164"/>
      <c r="M7" s="164"/>
      <c r="N7" s="164"/>
      <c r="O7" s="164"/>
      <c r="P7" s="164"/>
      <c r="Q7" s="164"/>
      <c r="R7" s="164"/>
      <c r="S7" s="164"/>
      <c r="T7" s="164"/>
      <c r="U7" s="164"/>
      <c r="V7" s="164"/>
      <c r="W7" s="164"/>
    </row>
    <row r="8" spans="1:23" s="42" customFormat="1" ht="20.25" customHeight="1" x14ac:dyDescent="0.25">
      <c r="A8" s="371" t="s">
        <v>121</v>
      </c>
      <c r="B8" s="371" t="s">
        <v>282</v>
      </c>
      <c r="C8" s="376"/>
      <c r="D8" s="384"/>
      <c r="E8" s="377"/>
      <c r="F8" s="381" t="s">
        <v>283</v>
      </c>
      <c r="G8" s="378" t="s">
        <v>284</v>
      </c>
      <c r="H8" s="145"/>
      <c r="I8" s="145"/>
      <c r="J8" s="163"/>
      <c r="K8" s="164"/>
      <c r="L8" s="164"/>
      <c r="M8" s="164"/>
      <c r="N8" s="164"/>
      <c r="O8" s="164"/>
      <c r="P8" s="164"/>
      <c r="Q8" s="164"/>
      <c r="R8" s="164"/>
      <c r="S8" s="164"/>
      <c r="T8" s="164"/>
      <c r="U8" s="164"/>
      <c r="V8" s="164"/>
      <c r="W8" s="164"/>
    </row>
    <row r="9" spans="1:23" s="42" customFormat="1" ht="11.25" customHeight="1" x14ac:dyDescent="0.25">
      <c r="A9" s="371"/>
      <c r="B9" s="371"/>
      <c r="C9" s="363" t="s">
        <v>285</v>
      </c>
      <c r="D9" s="374"/>
      <c r="E9" s="375"/>
      <c r="F9" s="382"/>
      <c r="G9" s="379"/>
      <c r="H9" s="150"/>
      <c r="I9" s="150"/>
      <c r="J9" s="163"/>
      <c r="K9" s="164"/>
      <c r="L9" s="164"/>
      <c r="M9" s="164"/>
      <c r="N9" s="164"/>
      <c r="O9" s="164"/>
      <c r="P9" s="164"/>
      <c r="Q9" s="164"/>
      <c r="R9" s="164"/>
      <c r="S9" s="164"/>
      <c r="T9" s="164"/>
      <c r="U9" s="164"/>
      <c r="V9" s="164"/>
      <c r="W9" s="164"/>
    </row>
    <row r="10" spans="1:23" s="42" customFormat="1" ht="29.25" customHeight="1" x14ac:dyDescent="0.25">
      <c r="A10" s="371" t="s">
        <v>121</v>
      </c>
      <c r="B10" s="371"/>
      <c r="C10" s="363"/>
      <c r="D10" s="372" t="s">
        <v>286</v>
      </c>
      <c r="E10" s="372" t="s">
        <v>287</v>
      </c>
      <c r="F10" s="382"/>
      <c r="G10" s="379"/>
      <c r="H10" s="370" t="s">
        <v>288</v>
      </c>
      <c r="I10" s="370"/>
      <c r="J10" s="163"/>
      <c r="K10" s="164"/>
      <c r="L10" s="164"/>
      <c r="M10" s="164"/>
      <c r="N10" s="164"/>
      <c r="O10" s="164"/>
      <c r="P10" s="164"/>
      <c r="Q10" s="164"/>
      <c r="R10" s="164"/>
      <c r="S10" s="164"/>
      <c r="T10" s="164"/>
      <c r="U10" s="164"/>
      <c r="V10" s="164"/>
      <c r="W10" s="164"/>
    </row>
    <row r="11" spans="1:23" s="55" customFormat="1" ht="33.75" customHeight="1" x14ac:dyDescent="0.25">
      <c r="A11" s="371"/>
      <c r="B11" s="371"/>
      <c r="C11" s="363"/>
      <c r="D11" s="373"/>
      <c r="E11" s="373"/>
      <c r="F11" s="383"/>
      <c r="G11" s="380"/>
      <c r="H11" s="173" t="s">
        <v>289</v>
      </c>
      <c r="I11" s="173" t="s">
        <v>290</v>
      </c>
      <c r="J11" s="163"/>
      <c r="K11" s="165"/>
      <c r="L11" s="165"/>
      <c r="M11" s="165"/>
      <c r="N11" s="165"/>
      <c r="O11" s="165"/>
      <c r="P11" s="165"/>
      <c r="Q11" s="165"/>
      <c r="R11" s="165"/>
      <c r="S11" s="165"/>
      <c r="T11" s="165"/>
      <c r="U11" s="165"/>
      <c r="V11" s="165"/>
      <c r="W11" s="165"/>
    </row>
    <row r="12" spans="1:23" s="114" customFormat="1" ht="137.25" customHeight="1" x14ac:dyDescent="0.25">
      <c r="A12" s="174" t="s">
        <v>121</v>
      </c>
      <c r="B12" s="175" t="s">
        <v>291</v>
      </c>
      <c r="C12" s="177" t="s">
        <v>292</v>
      </c>
      <c r="D12" s="177" t="s">
        <v>293</v>
      </c>
      <c r="E12" s="177" t="s">
        <v>294</v>
      </c>
      <c r="F12" s="113" t="s">
        <v>295</v>
      </c>
      <c r="G12" s="142" t="s">
        <v>296</v>
      </c>
      <c r="H12" s="178" t="s">
        <v>297</v>
      </c>
      <c r="I12" s="179" t="s">
        <v>298</v>
      </c>
      <c r="J12" s="163"/>
      <c r="K12" s="164"/>
      <c r="L12" s="164"/>
      <c r="M12" s="164"/>
      <c r="N12" s="164"/>
      <c r="O12" s="164"/>
      <c r="P12" s="164"/>
      <c r="Q12" s="164"/>
      <c r="R12" s="164"/>
      <c r="S12" s="164"/>
      <c r="T12" s="164"/>
      <c r="U12" s="164"/>
      <c r="V12" s="164"/>
      <c r="W12" s="164"/>
    </row>
    <row r="13" spans="1:23" s="114" customFormat="1" ht="154.5" customHeight="1" x14ac:dyDescent="0.25">
      <c r="A13" s="174" t="s">
        <v>121</v>
      </c>
      <c r="B13" s="175" t="s">
        <v>299</v>
      </c>
      <c r="C13" s="176" t="s">
        <v>300</v>
      </c>
      <c r="D13" s="111" t="s">
        <v>301</v>
      </c>
      <c r="E13" s="111" t="s">
        <v>268</v>
      </c>
      <c r="F13" s="180" t="s">
        <v>302</v>
      </c>
      <c r="G13" s="181" t="s">
        <v>303</v>
      </c>
      <c r="H13" s="182" t="s">
        <v>304</v>
      </c>
      <c r="I13" s="183" t="s">
        <v>305</v>
      </c>
      <c r="J13" s="163"/>
      <c r="K13" s="164"/>
      <c r="L13" s="164"/>
      <c r="M13" s="164"/>
      <c r="N13" s="164"/>
      <c r="O13" s="164"/>
      <c r="P13" s="164"/>
      <c r="Q13" s="164"/>
      <c r="R13" s="164"/>
      <c r="S13" s="164"/>
      <c r="T13" s="164"/>
      <c r="U13" s="164"/>
      <c r="V13" s="164"/>
      <c r="W13" s="164"/>
    </row>
    <row r="14" spans="1:23" s="147" customFormat="1" ht="183.75" customHeight="1" x14ac:dyDescent="0.25">
      <c r="A14" s="184" t="s">
        <v>121</v>
      </c>
      <c r="B14" s="175" t="s">
        <v>306</v>
      </c>
      <c r="C14" s="175" t="s">
        <v>307</v>
      </c>
      <c r="D14" s="112" t="s">
        <v>308</v>
      </c>
      <c r="E14" s="112" t="s">
        <v>268</v>
      </c>
      <c r="F14" s="185" t="s">
        <v>309</v>
      </c>
      <c r="G14" s="186" t="s">
        <v>310</v>
      </c>
      <c r="H14" s="182" t="s">
        <v>311</v>
      </c>
      <c r="I14" s="183" t="s">
        <v>312</v>
      </c>
      <c r="J14" s="163"/>
      <c r="K14" s="166"/>
      <c r="L14" s="166"/>
      <c r="M14" s="166"/>
      <c r="N14" s="166"/>
      <c r="O14" s="166"/>
      <c r="P14" s="166"/>
      <c r="Q14" s="166"/>
      <c r="R14" s="166"/>
      <c r="S14" s="166"/>
      <c r="T14" s="166"/>
      <c r="U14" s="166"/>
      <c r="V14" s="166"/>
      <c r="W14" s="166"/>
    </row>
    <row r="15" spans="1:23" s="147" customFormat="1" ht="109.5" customHeight="1" x14ac:dyDescent="0.25">
      <c r="A15" s="184" t="s">
        <v>121</v>
      </c>
      <c r="B15" s="175" t="s">
        <v>313</v>
      </c>
      <c r="C15" s="175" t="s">
        <v>314</v>
      </c>
      <c r="D15" s="148" t="s">
        <v>315</v>
      </c>
      <c r="E15" s="112" t="s">
        <v>316</v>
      </c>
      <c r="F15" s="185" t="s">
        <v>317</v>
      </c>
      <c r="G15" s="186" t="s">
        <v>318</v>
      </c>
      <c r="H15" s="182" t="s">
        <v>319</v>
      </c>
      <c r="I15" s="183" t="s">
        <v>320</v>
      </c>
      <c r="J15" s="163"/>
      <c r="K15" s="166"/>
      <c r="L15" s="166"/>
      <c r="M15" s="166"/>
      <c r="N15" s="166"/>
      <c r="O15" s="166"/>
      <c r="P15" s="166"/>
      <c r="Q15" s="166"/>
      <c r="R15" s="166"/>
      <c r="S15" s="166"/>
      <c r="T15" s="166"/>
      <c r="U15" s="166"/>
      <c r="V15" s="166"/>
      <c r="W15" s="166"/>
    </row>
    <row r="16" spans="1:23" s="147" customFormat="1" ht="55.5" hidden="1" customHeight="1" x14ac:dyDescent="0.25">
      <c r="A16" s="184" t="s">
        <v>121</v>
      </c>
      <c r="B16" s="175" t="s">
        <v>321</v>
      </c>
      <c r="C16" s="175" t="s">
        <v>322</v>
      </c>
      <c r="D16" s="175" t="s">
        <v>323</v>
      </c>
      <c r="E16" s="175" t="s">
        <v>324</v>
      </c>
      <c r="F16" s="185" t="s">
        <v>325</v>
      </c>
      <c r="G16" s="186" t="s">
        <v>326</v>
      </c>
      <c r="H16" s="187" t="s">
        <v>327</v>
      </c>
      <c r="I16" s="188" t="s">
        <v>328</v>
      </c>
      <c r="J16" s="163"/>
      <c r="K16" s="166"/>
      <c r="L16" s="166"/>
      <c r="M16" s="166"/>
      <c r="N16" s="166"/>
      <c r="O16" s="166"/>
      <c r="P16" s="166"/>
      <c r="Q16" s="166"/>
      <c r="R16" s="166"/>
      <c r="S16" s="166"/>
      <c r="T16" s="166"/>
      <c r="U16" s="166"/>
      <c r="V16" s="166"/>
      <c r="W16" s="166"/>
    </row>
    <row r="17" spans="1:23" s="144" customFormat="1" ht="75" customHeight="1" x14ac:dyDescent="0.25">
      <c r="A17" s="174" t="s">
        <v>121</v>
      </c>
      <c r="B17" s="175" t="s">
        <v>329</v>
      </c>
      <c r="C17" s="176" t="s">
        <v>330</v>
      </c>
      <c r="D17" s="111" t="s">
        <v>331</v>
      </c>
      <c r="E17" s="115" t="s">
        <v>332</v>
      </c>
      <c r="F17" s="180" t="s">
        <v>333</v>
      </c>
      <c r="G17" s="181" t="s">
        <v>334</v>
      </c>
      <c r="H17" s="189" t="s">
        <v>335</v>
      </c>
      <c r="I17" s="190" t="s">
        <v>336</v>
      </c>
      <c r="J17" s="167"/>
      <c r="K17" s="168"/>
      <c r="L17" s="168"/>
      <c r="M17" s="168"/>
      <c r="N17" s="168"/>
      <c r="O17" s="168"/>
      <c r="P17" s="168"/>
      <c r="Q17" s="168"/>
      <c r="R17" s="168"/>
      <c r="S17" s="168"/>
      <c r="T17" s="168"/>
      <c r="U17" s="168"/>
      <c r="V17" s="168"/>
      <c r="W17" s="168"/>
    </row>
    <row r="18" spans="1:23" s="144" customFormat="1" ht="71.25" customHeight="1" x14ac:dyDescent="0.25">
      <c r="A18" s="174" t="s">
        <v>121</v>
      </c>
      <c r="B18" s="175" t="s">
        <v>337</v>
      </c>
      <c r="C18" s="176" t="s">
        <v>338</v>
      </c>
      <c r="D18" s="111" t="s">
        <v>339</v>
      </c>
      <c r="E18" s="115" t="s">
        <v>332</v>
      </c>
      <c r="F18" s="180" t="s">
        <v>340</v>
      </c>
      <c r="G18" s="181" t="s">
        <v>341</v>
      </c>
      <c r="H18" s="191" t="s">
        <v>335</v>
      </c>
      <c r="I18" s="190" t="s">
        <v>336</v>
      </c>
      <c r="J18" s="167"/>
      <c r="K18" s="168"/>
      <c r="L18" s="168"/>
      <c r="M18" s="168"/>
      <c r="N18" s="168"/>
      <c r="O18" s="168"/>
      <c r="P18" s="168"/>
      <c r="Q18" s="168"/>
      <c r="R18" s="168"/>
      <c r="S18" s="168"/>
      <c r="T18" s="168"/>
      <c r="U18" s="168"/>
      <c r="V18" s="168"/>
      <c r="W18" s="168"/>
    </row>
    <row r="19" spans="1:23" s="144" customFormat="1" ht="42" customHeight="1" x14ac:dyDescent="0.25">
      <c r="A19" s="174" t="s">
        <v>121</v>
      </c>
      <c r="B19" s="175" t="s">
        <v>342</v>
      </c>
      <c r="C19" s="176" t="s">
        <v>343</v>
      </c>
      <c r="D19" s="111" t="s">
        <v>344</v>
      </c>
      <c r="E19" s="115" t="s">
        <v>345</v>
      </c>
      <c r="F19" s="180" t="s">
        <v>346</v>
      </c>
      <c r="G19" s="181" t="s">
        <v>347</v>
      </c>
      <c r="H19" s="189" t="s">
        <v>348</v>
      </c>
      <c r="I19" s="192" t="s">
        <v>349</v>
      </c>
      <c r="J19" s="167"/>
      <c r="K19" s="168"/>
      <c r="L19" s="168"/>
      <c r="M19" s="168"/>
      <c r="N19" s="168"/>
      <c r="O19" s="168"/>
      <c r="P19" s="168"/>
      <c r="Q19" s="168"/>
      <c r="R19" s="168"/>
      <c r="S19" s="168"/>
      <c r="T19" s="168"/>
      <c r="U19" s="168"/>
      <c r="V19" s="168"/>
      <c r="W19" s="168"/>
    </row>
    <row r="20" spans="1:23" s="114" customFormat="1" ht="86.25" customHeight="1" x14ac:dyDescent="0.25">
      <c r="A20" s="174" t="s">
        <v>121</v>
      </c>
      <c r="B20" s="175" t="s">
        <v>350</v>
      </c>
      <c r="C20" s="176" t="s">
        <v>351</v>
      </c>
      <c r="D20" s="111" t="s">
        <v>352</v>
      </c>
      <c r="E20" s="111" t="s">
        <v>353</v>
      </c>
      <c r="F20" s="180" t="s">
        <v>354</v>
      </c>
      <c r="G20" s="181" t="s">
        <v>355</v>
      </c>
      <c r="H20" s="193" t="s">
        <v>356</v>
      </c>
      <c r="I20" s="194" t="s">
        <v>357</v>
      </c>
      <c r="J20" s="163"/>
      <c r="K20" s="164"/>
      <c r="L20" s="164"/>
      <c r="M20" s="164"/>
      <c r="N20" s="164"/>
      <c r="O20" s="164"/>
      <c r="P20" s="164"/>
      <c r="Q20" s="164"/>
      <c r="R20" s="164"/>
      <c r="S20" s="164"/>
      <c r="T20" s="164"/>
      <c r="U20" s="164"/>
      <c r="V20" s="164"/>
      <c r="W20" s="164"/>
    </row>
    <row r="21" spans="1:23" s="114" customFormat="1" ht="63.75" customHeight="1" x14ac:dyDescent="0.25">
      <c r="A21" s="174" t="s">
        <v>121</v>
      </c>
      <c r="B21" s="175" t="s">
        <v>358</v>
      </c>
      <c r="C21" s="176" t="s">
        <v>359</v>
      </c>
      <c r="D21" s="111" t="s">
        <v>360</v>
      </c>
      <c r="E21" s="111" t="s">
        <v>353</v>
      </c>
      <c r="F21" s="180" t="s">
        <v>361</v>
      </c>
      <c r="G21" s="181" t="s">
        <v>362</v>
      </c>
      <c r="H21" s="193" t="s">
        <v>363</v>
      </c>
      <c r="I21" s="194" t="s">
        <v>357</v>
      </c>
      <c r="J21" s="163"/>
      <c r="K21" s="164"/>
      <c r="L21" s="164"/>
      <c r="M21" s="164"/>
      <c r="N21" s="164"/>
      <c r="O21" s="164"/>
      <c r="P21" s="164"/>
      <c r="Q21" s="164"/>
      <c r="R21" s="164"/>
      <c r="S21" s="164"/>
      <c r="T21" s="164"/>
      <c r="U21" s="164"/>
      <c r="V21" s="164"/>
      <c r="W21" s="164"/>
    </row>
    <row r="22" spans="1:23" s="114" customFormat="1" ht="75.75" customHeight="1" x14ac:dyDescent="0.25">
      <c r="A22" s="195" t="s">
        <v>121</v>
      </c>
      <c r="B22" s="175" t="s">
        <v>364</v>
      </c>
      <c r="C22" s="176" t="s">
        <v>365</v>
      </c>
      <c r="D22" s="111" t="s">
        <v>366</v>
      </c>
      <c r="E22" s="111" t="s">
        <v>367</v>
      </c>
      <c r="F22" s="180" t="s">
        <v>368</v>
      </c>
      <c r="G22" s="181" t="s">
        <v>369</v>
      </c>
      <c r="H22" s="182" t="s">
        <v>370</v>
      </c>
      <c r="I22" s="196" t="s">
        <v>370</v>
      </c>
      <c r="J22" s="163"/>
      <c r="K22" s="164"/>
      <c r="L22" s="164"/>
      <c r="M22" s="164"/>
      <c r="N22" s="164"/>
      <c r="O22" s="164"/>
      <c r="P22" s="164"/>
      <c r="Q22" s="164"/>
      <c r="R22" s="164"/>
      <c r="S22" s="164"/>
      <c r="T22" s="164"/>
      <c r="U22" s="164"/>
      <c r="V22" s="164"/>
      <c r="W22" s="164"/>
    </row>
    <row r="23" spans="1:23" s="114" customFormat="1" ht="49.5" customHeight="1" x14ac:dyDescent="0.25">
      <c r="A23" s="197" t="s">
        <v>121</v>
      </c>
      <c r="B23" s="198" t="s">
        <v>371</v>
      </c>
      <c r="C23" s="199" t="s">
        <v>372</v>
      </c>
      <c r="D23" s="131" t="s">
        <v>373</v>
      </c>
      <c r="E23" s="131" t="s">
        <v>367</v>
      </c>
      <c r="F23" s="200" t="s">
        <v>374</v>
      </c>
      <c r="G23" s="201" t="s">
        <v>375</v>
      </c>
      <c r="H23" s="182" t="s">
        <v>370</v>
      </c>
      <c r="I23" s="196" t="s">
        <v>370</v>
      </c>
      <c r="J23" s="163"/>
      <c r="K23" s="164"/>
      <c r="L23" s="164"/>
      <c r="M23" s="164"/>
      <c r="N23" s="164"/>
      <c r="O23" s="164"/>
      <c r="P23" s="164"/>
      <c r="Q23" s="164"/>
      <c r="R23" s="164"/>
      <c r="S23" s="164"/>
      <c r="T23" s="164"/>
      <c r="U23" s="164"/>
      <c r="V23" s="164"/>
      <c r="W23" s="164"/>
    </row>
    <row r="24" spans="1:23" s="114" customFormat="1" ht="66" customHeight="1" x14ac:dyDescent="0.25">
      <c r="A24" s="174" t="s">
        <v>121</v>
      </c>
      <c r="B24" s="175" t="s">
        <v>376</v>
      </c>
      <c r="C24" s="176" t="s">
        <v>377</v>
      </c>
      <c r="D24" s="111" t="s">
        <v>378</v>
      </c>
      <c r="E24" s="111" t="s">
        <v>367</v>
      </c>
      <c r="F24" s="180" t="s">
        <v>379</v>
      </c>
      <c r="G24" s="181" t="s">
        <v>380</v>
      </c>
      <c r="H24" s="182"/>
      <c r="I24" s="202" t="s">
        <v>370</v>
      </c>
      <c r="J24" s="163"/>
      <c r="K24" s="164"/>
      <c r="L24" s="164"/>
      <c r="M24" s="164"/>
      <c r="N24" s="164"/>
      <c r="O24" s="164"/>
      <c r="P24" s="164"/>
      <c r="Q24" s="164"/>
      <c r="R24" s="164"/>
      <c r="S24" s="164"/>
      <c r="T24" s="164"/>
      <c r="U24" s="164"/>
      <c r="V24" s="164"/>
      <c r="W24" s="164"/>
    </row>
    <row r="25" spans="1:23" s="114" customFormat="1" ht="169.5" customHeight="1" x14ac:dyDescent="0.25">
      <c r="A25" s="174" t="s">
        <v>121</v>
      </c>
      <c r="B25" s="175" t="s">
        <v>381</v>
      </c>
      <c r="C25" s="176" t="s">
        <v>382</v>
      </c>
      <c r="D25" s="111" t="s">
        <v>383</v>
      </c>
      <c r="E25" s="111" t="s">
        <v>270</v>
      </c>
      <c r="F25" s="176" t="s">
        <v>384</v>
      </c>
      <c r="G25" s="203" t="s">
        <v>385</v>
      </c>
      <c r="H25" s="210" t="s">
        <v>387</v>
      </c>
      <c r="I25" s="211" t="s">
        <v>386</v>
      </c>
      <c r="J25" s="163"/>
      <c r="K25" s="164"/>
      <c r="L25" s="164"/>
      <c r="M25" s="164"/>
      <c r="N25" s="164"/>
      <c r="O25" s="164"/>
      <c r="P25" s="164"/>
      <c r="Q25" s="164"/>
      <c r="R25" s="164"/>
      <c r="S25" s="164"/>
      <c r="T25" s="164"/>
      <c r="U25" s="164"/>
      <c r="V25" s="164"/>
      <c r="W25" s="164"/>
    </row>
    <row r="26" spans="1:23" s="114" customFormat="1" ht="107.25" customHeight="1" x14ac:dyDescent="0.25">
      <c r="A26" s="174" t="s">
        <v>121</v>
      </c>
      <c r="B26" s="175" t="s">
        <v>388</v>
      </c>
      <c r="C26" s="176" t="s">
        <v>389</v>
      </c>
      <c r="D26" s="176" t="s">
        <v>390</v>
      </c>
      <c r="E26" s="176" t="s">
        <v>391</v>
      </c>
      <c r="F26" s="176" t="s">
        <v>392</v>
      </c>
      <c r="G26" s="203" t="s">
        <v>393</v>
      </c>
      <c r="H26" s="212" t="s">
        <v>387</v>
      </c>
      <c r="I26" s="213" t="s">
        <v>386</v>
      </c>
      <c r="J26" s="163"/>
      <c r="K26" s="164"/>
      <c r="L26" s="164"/>
      <c r="M26" s="164"/>
      <c r="N26" s="164"/>
      <c r="O26" s="164"/>
      <c r="P26" s="164"/>
      <c r="Q26" s="164"/>
      <c r="R26" s="164"/>
      <c r="S26" s="164"/>
      <c r="T26" s="164"/>
      <c r="U26" s="164"/>
      <c r="V26" s="164"/>
      <c r="W26" s="164"/>
    </row>
    <row r="27" spans="1:23" s="146" customFormat="1" ht="100.5" customHeight="1" x14ac:dyDescent="0.25">
      <c r="A27" s="174" t="s">
        <v>214</v>
      </c>
      <c r="B27" s="176" t="s">
        <v>394</v>
      </c>
      <c r="C27" s="176" t="s">
        <v>395</v>
      </c>
      <c r="D27" s="111" t="s">
        <v>396</v>
      </c>
      <c r="E27" s="111" t="s">
        <v>397</v>
      </c>
      <c r="F27" s="180" t="s">
        <v>398</v>
      </c>
      <c r="G27" s="181" t="s">
        <v>399</v>
      </c>
      <c r="H27" s="214" t="s">
        <v>401</v>
      </c>
      <c r="I27" s="215" t="s">
        <v>400</v>
      </c>
      <c r="J27" s="163"/>
      <c r="K27" s="163"/>
      <c r="L27" s="163"/>
      <c r="M27" s="163"/>
      <c r="N27" s="163"/>
      <c r="O27" s="163"/>
      <c r="P27" s="163"/>
      <c r="Q27" s="163"/>
      <c r="R27" s="163"/>
      <c r="S27" s="163"/>
      <c r="T27" s="163"/>
      <c r="U27" s="163"/>
      <c r="V27" s="163"/>
      <c r="W27" s="163"/>
    </row>
    <row r="28" spans="1:23" s="114" customFormat="1" ht="68.25" customHeight="1" x14ac:dyDescent="0.25">
      <c r="A28" s="174" t="s">
        <v>215</v>
      </c>
      <c r="B28" s="175" t="s">
        <v>402</v>
      </c>
      <c r="C28" s="176" t="s">
        <v>403</v>
      </c>
      <c r="D28" s="111" t="s">
        <v>404</v>
      </c>
      <c r="E28" s="115" t="s">
        <v>332</v>
      </c>
      <c r="F28" s="180" t="s">
        <v>405</v>
      </c>
      <c r="G28" s="181" t="s">
        <v>406</v>
      </c>
      <c r="H28" s="218" t="s">
        <v>407</v>
      </c>
      <c r="I28" s="218" t="s">
        <v>349</v>
      </c>
      <c r="J28" s="163"/>
      <c r="K28" s="164"/>
      <c r="L28" s="164"/>
      <c r="M28" s="164"/>
      <c r="N28" s="164"/>
      <c r="O28" s="164"/>
      <c r="P28" s="164"/>
      <c r="Q28" s="164"/>
      <c r="R28" s="164"/>
      <c r="S28" s="164"/>
      <c r="T28" s="164"/>
      <c r="U28" s="164"/>
      <c r="V28" s="164"/>
      <c r="W28" s="164"/>
    </row>
    <row r="29" spans="1:23" s="114" customFormat="1" ht="57.75" customHeight="1" x14ac:dyDescent="0.25">
      <c r="A29" s="174" t="s">
        <v>215</v>
      </c>
      <c r="B29" s="175" t="s">
        <v>408</v>
      </c>
      <c r="C29" s="176" t="s">
        <v>409</v>
      </c>
      <c r="D29" s="111" t="s">
        <v>410</v>
      </c>
      <c r="E29" s="115" t="s">
        <v>332</v>
      </c>
      <c r="F29" s="180" t="s">
        <v>411</v>
      </c>
      <c r="G29" s="181" t="s">
        <v>412</v>
      </c>
      <c r="H29" s="219" t="s">
        <v>413</v>
      </c>
      <c r="I29" s="217" t="s">
        <v>328</v>
      </c>
      <c r="J29" s="163"/>
      <c r="K29" s="164"/>
      <c r="L29" s="164"/>
      <c r="M29" s="164"/>
      <c r="N29" s="164"/>
      <c r="O29" s="164"/>
      <c r="P29" s="164"/>
      <c r="Q29" s="164"/>
      <c r="R29" s="164"/>
      <c r="S29" s="164"/>
      <c r="T29" s="164"/>
      <c r="U29" s="164"/>
      <c r="V29" s="164"/>
      <c r="W29" s="164"/>
    </row>
    <row r="30" spans="1:23" s="114" customFormat="1" ht="51" customHeight="1" x14ac:dyDescent="0.25">
      <c r="A30" s="174" t="s">
        <v>215</v>
      </c>
      <c r="B30" s="175" t="s">
        <v>414</v>
      </c>
      <c r="C30" s="176" t="s">
        <v>415</v>
      </c>
      <c r="D30" s="111" t="s">
        <v>416</v>
      </c>
      <c r="E30" s="115" t="s">
        <v>332</v>
      </c>
      <c r="F30" s="180" t="s">
        <v>417</v>
      </c>
      <c r="G30" s="181" t="s">
        <v>418</v>
      </c>
      <c r="H30" s="216" t="s">
        <v>413</v>
      </c>
      <c r="I30" s="217" t="s">
        <v>328</v>
      </c>
      <c r="J30" s="163"/>
      <c r="K30" s="164"/>
      <c r="L30" s="164"/>
      <c r="M30" s="164"/>
      <c r="N30" s="164"/>
      <c r="O30" s="164"/>
      <c r="P30" s="164"/>
      <c r="Q30" s="164"/>
      <c r="R30" s="164"/>
      <c r="S30" s="164"/>
      <c r="T30" s="164"/>
      <c r="U30" s="164"/>
      <c r="V30" s="164"/>
      <c r="W30" s="164"/>
    </row>
    <row r="31" spans="1:23" s="114" customFormat="1" ht="111" customHeight="1" x14ac:dyDescent="0.25">
      <c r="A31" s="174" t="s">
        <v>137</v>
      </c>
      <c r="B31" s="204" t="s">
        <v>419</v>
      </c>
      <c r="C31" s="176" t="s">
        <v>420</v>
      </c>
      <c r="D31" s="111" t="s">
        <v>421</v>
      </c>
      <c r="E31" s="111" t="s">
        <v>422</v>
      </c>
      <c r="F31" s="180" t="s">
        <v>423</v>
      </c>
      <c r="G31" s="181" t="s">
        <v>424</v>
      </c>
      <c r="H31" s="191" t="s">
        <v>425</v>
      </c>
      <c r="I31" s="205" t="s">
        <v>426</v>
      </c>
      <c r="J31" s="163"/>
      <c r="K31" s="164"/>
      <c r="L31" s="164"/>
      <c r="M31" s="164"/>
      <c r="N31" s="164"/>
      <c r="O31" s="164"/>
      <c r="P31" s="164"/>
      <c r="Q31" s="164"/>
      <c r="R31" s="164"/>
      <c r="S31" s="164"/>
      <c r="T31" s="164"/>
      <c r="U31" s="164"/>
      <c r="V31" s="164"/>
      <c r="W31" s="164"/>
    </row>
    <row r="32" spans="1:23" s="114" customFormat="1" ht="73.5" customHeight="1" x14ac:dyDescent="0.25">
      <c r="A32" s="174" t="s">
        <v>137</v>
      </c>
      <c r="B32" s="204" t="s">
        <v>427</v>
      </c>
      <c r="C32" s="176" t="s">
        <v>428</v>
      </c>
      <c r="D32" s="111" t="s">
        <v>429</v>
      </c>
      <c r="E32" s="111" t="s">
        <v>430</v>
      </c>
      <c r="F32" s="180" t="s">
        <v>431</v>
      </c>
      <c r="G32" s="181" t="s">
        <v>432</v>
      </c>
      <c r="H32" s="206" t="s">
        <v>433</v>
      </c>
      <c r="I32" s="207" t="s">
        <v>426</v>
      </c>
      <c r="J32" s="163"/>
      <c r="K32" s="164"/>
      <c r="L32" s="164"/>
      <c r="M32" s="164"/>
      <c r="N32" s="164"/>
      <c r="O32" s="164"/>
      <c r="P32" s="164"/>
      <c r="Q32" s="164"/>
      <c r="R32" s="164"/>
      <c r="S32" s="164"/>
      <c r="T32" s="164"/>
      <c r="U32" s="164"/>
      <c r="V32" s="164"/>
      <c r="W32" s="164"/>
    </row>
    <row r="33" spans="1:23" s="114" customFormat="1" ht="51" customHeight="1" x14ac:dyDescent="0.25">
      <c r="A33" s="174" t="s">
        <v>137</v>
      </c>
      <c r="B33" s="204" t="s">
        <v>434</v>
      </c>
      <c r="C33" s="176" t="s">
        <v>435</v>
      </c>
      <c r="D33" s="111" t="s">
        <v>436</v>
      </c>
      <c r="E33" s="111" t="s">
        <v>437</v>
      </c>
      <c r="F33" s="180" t="s">
        <v>438</v>
      </c>
      <c r="G33" s="181" t="s">
        <v>439</v>
      </c>
      <c r="H33" s="206" t="s">
        <v>440</v>
      </c>
      <c r="I33" s="207" t="s">
        <v>426</v>
      </c>
      <c r="J33" s="163"/>
      <c r="K33" s="164"/>
      <c r="L33" s="164"/>
      <c r="M33" s="164"/>
      <c r="N33" s="164"/>
      <c r="O33" s="164"/>
      <c r="P33" s="164"/>
      <c r="Q33" s="164"/>
      <c r="R33" s="164"/>
      <c r="S33" s="164"/>
      <c r="T33" s="164"/>
      <c r="U33" s="164"/>
      <c r="V33" s="164"/>
      <c r="W33" s="164"/>
    </row>
    <row r="34" spans="1:23" s="114" customFormat="1" ht="43.5" customHeight="1" x14ac:dyDescent="0.25">
      <c r="A34" s="174" t="s">
        <v>137</v>
      </c>
      <c r="B34" s="204" t="s">
        <v>441</v>
      </c>
      <c r="C34" s="176" t="s">
        <v>442</v>
      </c>
      <c r="D34" s="111" t="s">
        <v>443</v>
      </c>
      <c r="E34" s="111" t="s">
        <v>444</v>
      </c>
      <c r="F34" s="180" t="s">
        <v>445</v>
      </c>
      <c r="G34" s="181" t="s">
        <v>446</v>
      </c>
      <c r="H34" s="206" t="s">
        <v>447</v>
      </c>
      <c r="I34" s="207" t="s">
        <v>426</v>
      </c>
      <c r="J34" s="163"/>
      <c r="K34" s="164"/>
      <c r="L34" s="164"/>
      <c r="M34" s="164"/>
      <c r="N34" s="164"/>
      <c r="O34" s="164"/>
      <c r="P34" s="164"/>
      <c r="Q34" s="164"/>
      <c r="R34" s="164"/>
      <c r="S34" s="164"/>
      <c r="T34" s="164"/>
      <c r="U34" s="164"/>
      <c r="V34" s="164"/>
      <c r="W34" s="164"/>
    </row>
    <row r="35" spans="1:23" s="114" customFormat="1" ht="54" customHeight="1" x14ac:dyDescent="0.25">
      <c r="A35" s="174" t="s">
        <v>137</v>
      </c>
      <c r="B35" s="208" t="s">
        <v>448</v>
      </c>
      <c r="C35" s="176" t="s">
        <v>449</v>
      </c>
      <c r="D35" s="111" t="s">
        <v>443</v>
      </c>
      <c r="E35" s="111" t="s">
        <v>444</v>
      </c>
      <c r="F35" s="180" t="s">
        <v>445</v>
      </c>
      <c r="G35" s="181" t="s">
        <v>446</v>
      </c>
      <c r="H35" s="206" t="s">
        <v>447</v>
      </c>
      <c r="I35" s="207" t="s">
        <v>426</v>
      </c>
      <c r="J35" s="163"/>
      <c r="K35" s="164"/>
      <c r="L35" s="164"/>
      <c r="M35" s="164"/>
      <c r="N35" s="164"/>
      <c r="O35" s="164"/>
      <c r="P35" s="164"/>
      <c r="Q35" s="164"/>
      <c r="R35" s="164"/>
      <c r="S35" s="164"/>
      <c r="T35" s="164"/>
      <c r="U35" s="164"/>
      <c r="V35" s="164"/>
      <c r="W35" s="164"/>
    </row>
    <row r="36" spans="1:23" s="116" customFormat="1" ht="56.25" customHeight="1" x14ac:dyDescent="0.25">
      <c r="A36" s="174" t="s">
        <v>137</v>
      </c>
      <c r="B36" s="208" t="s">
        <v>450</v>
      </c>
      <c r="C36" s="176" t="s">
        <v>451</v>
      </c>
      <c r="D36" s="111" t="s">
        <v>452</v>
      </c>
      <c r="E36" s="111" t="s">
        <v>430</v>
      </c>
      <c r="F36" s="180" t="s">
        <v>453</v>
      </c>
      <c r="G36" s="181" t="s">
        <v>446</v>
      </c>
      <c r="H36" s="209" t="s">
        <v>454</v>
      </c>
      <c r="I36" s="209" t="s">
        <v>400</v>
      </c>
      <c r="J36" s="151"/>
    </row>
  </sheetData>
  <autoFilter ref="A10:A36" xr:uid="{00000000-0001-0000-0300-000000000000}"/>
  <dataConsolidate/>
  <mergeCells count="18">
    <mergeCell ref="C7:I7"/>
    <mergeCell ref="H10:I10"/>
    <mergeCell ref="A8:A9"/>
    <mergeCell ref="B8:B11"/>
    <mergeCell ref="A10:A11"/>
    <mergeCell ref="C8:E8"/>
    <mergeCell ref="C9:C11"/>
    <mergeCell ref="D9:E9"/>
    <mergeCell ref="E10:E11"/>
    <mergeCell ref="A1:B6"/>
    <mergeCell ref="C2:I2"/>
    <mergeCell ref="C3:G3"/>
    <mergeCell ref="C4:I4"/>
    <mergeCell ref="C5:I5"/>
    <mergeCell ref="C6:I6"/>
    <mergeCell ref="F8:F11"/>
    <mergeCell ref="G8:G11"/>
    <mergeCell ref="D10:D11"/>
  </mergeCells>
  <conditionalFormatting sqref="D20:E21">
    <cfRule type="cellIs" dxfId="27" priority="991" operator="between">
      <formula>8</formula>
      <formula>10</formula>
    </cfRule>
    <cfRule type="cellIs" dxfId="26" priority="992" operator="between">
      <formula>6</formula>
      <formula>7</formula>
    </cfRule>
    <cfRule type="cellIs" dxfId="25" priority="993" operator="equal">
      <formula>5</formula>
    </cfRule>
    <cfRule type="cellIs" dxfId="24" priority="994" operator="lessThan">
      <formula>#REF!</formula>
    </cfRule>
  </conditionalFormatting>
  <conditionalFormatting sqref="D22:F23">
    <cfRule type="cellIs" dxfId="23" priority="1004" operator="between">
      <formula>8</formula>
      <formula>10</formula>
    </cfRule>
    <cfRule type="cellIs" dxfId="22" priority="1005" operator="between">
      <formula>6</formula>
      <formula>7</formula>
    </cfRule>
    <cfRule type="cellIs" dxfId="21" priority="1006" operator="equal">
      <formula>5</formula>
    </cfRule>
    <cfRule type="cellIs" dxfId="20" priority="1007" operator="lessThan">
      <formula>#REF!</formula>
    </cfRule>
  </conditionalFormatting>
  <conditionalFormatting sqref="E16:F21">
    <cfRule type="cellIs" dxfId="19" priority="1349" operator="between">
      <formula>8</formula>
      <formula>10</formula>
    </cfRule>
    <cfRule type="cellIs" dxfId="18" priority="1350" operator="between">
      <formula>6</formula>
      <formula>7</formula>
    </cfRule>
    <cfRule type="cellIs" dxfId="17" priority="1351" operator="equal">
      <formula>5</formula>
    </cfRule>
    <cfRule type="cellIs" dxfId="16" priority="1352" operator="lessThan">
      <formula>#REF!</formula>
    </cfRule>
  </conditionalFormatting>
  <conditionalFormatting sqref="E13:G15">
    <cfRule type="cellIs" dxfId="15" priority="1378" operator="between">
      <formula>8</formula>
      <formula>10</formula>
    </cfRule>
    <cfRule type="cellIs" dxfId="14" priority="1379" operator="between">
      <formula>6</formula>
      <formula>7</formula>
    </cfRule>
    <cfRule type="cellIs" dxfId="13" priority="1380" operator="equal">
      <formula>5</formula>
    </cfRule>
    <cfRule type="cellIs" dxfId="12" priority="1381" operator="lessThan">
      <formula>#REF!</formula>
    </cfRule>
  </conditionalFormatting>
  <conditionalFormatting sqref="E27:G27">
    <cfRule type="cellIs" dxfId="11" priority="937" operator="between">
      <formula>8</formula>
      <formula>10</formula>
    </cfRule>
    <cfRule type="cellIs" dxfId="10" priority="938" operator="between">
      <formula>6</formula>
      <formula>7</formula>
    </cfRule>
    <cfRule type="cellIs" dxfId="9" priority="939" operator="equal">
      <formula>5</formula>
    </cfRule>
    <cfRule type="cellIs" dxfId="8" priority="940" operator="lessThan">
      <formula>#REF!</formula>
    </cfRule>
  </conditionalFormatting>
  <conditionalFormatting sqref="F20:G21">
    <cfRule type="cellIs" dxfId="7" priority="2099" operator="between">
      <formula>8</formula>
      <formula>10</formula>
    </cfRule>
    <cfRule type="cellIs" dxfId="6" priority="2100" operator="between">
      <formula>6</formula>
      <formula>7</formula>
    </cfRule>
    <cfRule type="cellIs" dxfId="5" priority="2101" operator="equal">
      <formula>5</formula>
    </cfRule>
    <cfRule type="cellIs" dxfId="4" priority="2102" operator="lessThan">
      <formula>#REF!</formula>
    </cfRule>
  </conditionalFormatting>
  <conditionalFormatting sqref="G16:G23">
    <cfRule type="cellIs" dxfId="3" priority="1353" operator="between">
      <formula>8</formula>
      <formula>10</formula>
    </cfRule>
    <cfRule type="cellIs" dxfId="2" priority="1354" operator="between">
      <formula>6</formula>
      <formula>7</formula>
    </cfRule>
    <cfRule type="cellIs" dxfId="1" priority="1355" operator="equal">
      <formula>5</formula>
    </cfRule>
    <cfRule type="cellIs" dxfId="0" priority="1356" operator="lessThan">
      <formula>#REF!</formula>
    </cfRule>
  </conditionalFormatting>
  <dataValidations count="1">
    <dataValidation type="list" allowBlank="1" showInputMessage="1" showErrorMessage="1" sqref="A12:A36" xr:uid="{01AF4B3A-B1B8-4C8D-8723-C14C7A27CCB8}"/>
  </dataValidations>
  <hyperlinks>
    <hyperlink ref="I16" r:id="rId1" xr:uid="{400BBE34-D37F-4380-B253-E27D8D53ADB5}"/>
    <hyperlink ref="I17" r:id="rId2" xr:uid="{1856037B-EFD9-47C6-89DE-4BE227A10F40}"/>
    <hyperlink ref="I25" r:id="rId3" xr:uid="{5FC56FAA-633B-480C-A013-15809BCDCBA1}"/>
    <hyperlink ref="I29" r:id="rId4" xr:uid="{83AD38F7-9A06-4294-8C96-FB8FFC8D4AE7}"/>
    <hyperlink ref="I26" r:id="rId5" xr:uid="{651C1E4E-E078-4C77-928A-FDEACA362BA5}"/>
    <hyperlink ref="I31" r:id="rId6" xr:uid="{60B54BF8-0B86-4E01-92C1-94C865A0A020}"/>
    <hyperlink ref="I32" r:id="rId7" xr:uid="{7D9C8870-3A48-4629-B389-6DE7F9B12F9D}"/>
    <hyperlink ref="I33" r:id="rId8" xr:uid="{17F0D162-7059-49E6-8E48-7FE343196E4F}"/>
    <hyperlink ref="I34" r:id="rId9" xr:uid="{226E06B6-7354-4E8E-BDE1-287E85D3715F}"/>
    <hyperlink ref="I35" r:id="rId10" xr:uid="{BF74A4DA-3500-4F56-99DA-A9824E9F3E9A}"/>
    <hyperlink ref="I30" r:id="rId11" xr:uid="{BEF807B0-6358-4D1B-9424-842A21065BE7}"/>
    <hyperlink ref="I18" r:id="rId12" xr:uid="{AC3FFF55-B669-448A-9563-6A80100F3944}"/>
  </hyperlinks>
  <printOptions horizontalCentered="1"/>
  <pageMargins left="0.19685039370078741" right="0.19685039370078741" top="0.39370078740157483" bottom="0.39370078740157483" header="0.31496062992125984" footer="0.31496062992125984"/>
  <pageSetup scale="26" fitToHeight="10" orientation="landscape" r:id="rId13"/>
  <headerFooter>
    <oddFooter xml:space="preserve">&amp;C&amp;"-,Negrita Cursiva"&amp;K01+031“Estamos Construyendo Región”
</oddFooter>
  </headerFooter>
  <drawing r:id="rId14"/>
  <legacy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50C11203-9D02-4250-9A2F-36A14BF624C5}">
          <x14:formula1>
            <xm:f>'Lista Desplegable'!$F$28:$F$33</xm:f>
          </x14:formula1>
          <xm:sqref>A8:A12 A1:A6 A37:A1048576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2C5B503957564E8B104C5BBF5EF9AA" ma:contentTypeVersion="16" ma:contentTypeDescription="Crear nuevo documento." ma:contentTypeScope="" ma:versionID="e0bc8ab19ded74167d59c584075cd8f6">
  <xsd:schema xmlns:xsd="http://www.w3.org/2001/XMLSchema" xmlns:xs="http://www.w3.org/2001/XMLSchema" xmlns:p="http://schemas.microsoft.com/office/2006/metadata/properties" xmlns:ns2="dfd61265-6d40-4852-a91e-c0b3eab95ba4" xmlns:ns3="227425bf-2f7c-4ab3-99e1-d6c84e81bcbc" targetNamespace="http://schemas.microsoft.com/office/2006/metadata/properties" ma:root="true" ma:fieldsID="806a926ec2299d2256e7cd142ecf2a04" ns2:_="" ns3:_="">
    <xsd:import namespace="dfd61265-6d40-4852-a91e-c0b3eab95ba4"/>
    <xsd:import namespace="227425bf-2f7c-4ab3-99e1-d6c84e81bcb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d61265-6d40-4852-a91e-c0b3eab95ba4"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a5c0ea4-fdf4-4baf-a88b-87698378f1b0}" ma:internalName="TaxCatchAll" ma:showField="CatchAllData" ma:web="dfd61265-6d40-4852-a91e-c0b3eab95b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7425bf-2f7c-4ab3-99e1-d6c84e81bcb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b775d0-b538-4ffc-8ea3-bf4b885387d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7425bf-2f7c-4ab3-99e1-d6c84e81bcbc">
      <Terms xmlns="http://schemas.microsoft.com/office/infopath/2007/PartnerControls"/>
    </lcf76f155ced4ddcb4097134ff3c332f>
    <TaxCatchAll xmlns="dfd61265-6d40-4852-a91e-c0b3eab95ba4" xsi:nil="true"/>
    <SharedWithUsers xmlns="dfd61265-6d40-4852-a91e-c0b3eab95ba4">
      <UserInfo>
        <DisplayName>Diego Alexander Daza Holguin</DisplayName>
        <AccountId>785</AccountId>
        <AccountType/>
      </UserInfo>
      <UserInfo>
        <DisplayName>Jeimy  Vargas Cubides</DisplayName>
        <AccountId>66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ECCE9D-1168-4ED6-9987-84861DF42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d61265-6d40-4852-a91e-c0b3eab95ba4"/>
    <ds:schemaRef ds:uri="227425bf-2f7c-4ab3-99e1-d6c84e81bc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738856-1065-4CB1-9322-ACC5A6F207B4}">
  <ds:schemaRefs>
    <ds:schemaRef ds:uri="dfd61265-6d40-4852-a91e-c0b3eab95ba4"/>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schemas.openxmlformats.org/package/2006/metadata/core-properties"/>
    <ds:schemaRef ds:uri="http://schemas.microsoft.com/office/infopath/2007/PartnerControls"/>
    <ds:schemaRef ds:uri="227425bf-2f7c-4ab3-99e1-d6c84e81bcbc"/>
    <ds:schemaRef ds:uri="http://purl.org/dc/terms/"/>
  </ds:schemaRefs>
</ds:datastoreItem>
</file>

<file path=customXml/itemProps3.xml><?xml version="1.0" encoding="utf-8"?>
<ds:datastoreItem xmlns:ds="http://schemas.openxmlformats.org/officeDocument/2006/customXml" ds:itemID="{E0D3F216-F157-4DE5-BD40-EF1C7E02CF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Portada</vt:lpstr>
      <vt:lpstr>Mapa de Procesos</vt:lpstr>
      <vt:lpstr>Escalas de Valoración</vt:lpstr>
      <vt:lpstr> Gráficas</vt:lpstr>
      <vt:lpstr>Lista Desplegable</vt:lpstr>
      <vt:lpstr>Matriz de Riesgos de gestión</vt:lpstr>
      <vt:lpstr>' Gráficas'!Área_de_impresión</vt:lpstr>
      <vt:lpstr>'Escalas de Valoración'!Área_de_impresión</vt:lpstr>
      <vt:lpstr>'Matriz de Riesgos de gestión'!Área_de_impresión</vt:lpstr>
      <vt:lpstr>Portada!Área_de_impresión</vt:lpstr>
      <vt:lpstr>'Matriz de Riesgos de gestión'!Títulos_a_imprimir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Jeimy Vargas Cubides</dc:creator>
  <cp:keywords/>
  <dc:description/>
  <cp:lastModifiedBy>Monica Adriana Rodriguez Alvarado</cp:lastModifiedBy>
  <cp:revision/>
  <cp:lastPrinted>2025-04-23T16:08:22Z</cp:lastPrinted>
  <dcterms:created xsi:type="dcterms:W3CDTF">2014-05-19T17:36:01Z</dcterms:created>
  <dcterms:modified xsi:type="dcterms:W3CDTF">2025-04-23T19:11:20Z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0x010100502C5B503957564E8B104C5BBF5EF9AA</vt:lpwstr>
  </property>
  <property fmtid="{D5CDD505-2E9C-101B-9397-08002B2CF9AE}" pid="3" name="MediaServiceImageTags">
    <vt:lpwstr/>
  </property>
</Properties>
</file>